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3280" windowHeight="10980" tabRatio="858" activeTab="0"/>
  </bookViews>
  <sheets>
    <sheet name="Read me for layout" sheetId="1" r:id="rId1"/>
    <sheet name="Supply and demand" sheetId="2" r:id="rId2"/>
    <sheet name="TSA Table 1" sheetId="3" r:id="rId3"/>
    <sheet name="TSA Table 2" sheetId="4" r:id="rId4"/>
    <sheet name="TSA Table 3" sheetId="5" r:id="rId5"/>
    <sheet name="TSA Table 4" sheetId="6" r:id="rId6"/>
    <sheet name="TSA Table 5" sheetId="7" r:id="rId7"/>
    <sheet name="TSA Table 6" sheetId="8" r:id="rId8"/>
    <sheet name="Industry ratios" sheetId="9" r:id="rId9"/>
    <sheet name="TSA Table 7" sheetId="10" r:id="rId10"/>
  </sheets>
  <definedNames>
    <definedName name="_AMO_ContentDefinition_296899469" hidden="1">"'Partitions:6'"</definedName>
    <definedName name="_AMO_ContentDefinition_296899469.0" hidden="1">"'&lt;ContentDefinition name=""SASApp:GDPDATA.SUPPLY_TABLE_FIRST"" rsid=""296899469"" type=""Dataset"" format=""REPORTXML"" imgfmt=""ACTIVEX"" created=""04/08/2009 15:05:03"" modifed=""10/22/2009 10:59:23"" user=""gerhardb"" apply=""False"" thread=""BACK'"</definedName>
    <definedName name="_AMO_ContentDefinition_296899469.1" hidden="1">"'GROUND"" css=""C:\Program Files\SAS\Shared Files\BIClientStyles\AMODefault.css"" range=""SASApp_GDPDATA_SUPPLY_TABLE_FIRST"" auto=""False"" rdc=""False"" mig=""False"" xTime=""00:00:03.7185120"" rTime=""00:00:01.5624000"" bgnew=""False"" nFmt=""Fal'"</definedName>
    <definedName name="_AMO_ContentDefinition_296899469.2" hidden="1">"'se"" grphSet=""False"" imgY=""0"" imgX=""0""&gt;
  &lt;files /&gt;
  &lt;param n=""DisplayName"" v=""SASApp:GDPDATA.SUPPLY_TABLE_FIRST"" /&gt;
  &lt;param n=""AMO_Version"" v=""2.1"" /&gt;
  &lt;param n=""DataSourceType"" v=""SAS DATASET"" /&gt;
  &lt;param n=""SASFilter""'"</definedName>
    <definedName name="_AMO_ContentDefinition_296899469.3" hidden="1">"' v="""" /&gt;
  &lt;param n=""OpenDataInto"" v=""ExistingWorksheet"" /&gt;
  &lt;param n=""MoreSheetsForRows"" v=""False"" /&gt;
  &lt;param n=""ClassName"" v=""SAS.OfficeAddin.DataViewItem"" /&gt;
  &lt;param n=""ServerName"" v=""SASApp"" /&gt;
  &lt;param n=""DataSource"" '"</definedName>
    <definedName name="_AMO_ContentDefinition_296899469.4" hidden="1">"'v=""&amp;lt;SasDataSource Version=&amp;quot;2.1&amp;quot; Type=&amp;quot;SAS.Servers.Dataset&amp;quot; Svr=&amp;quot;SASApp&amp;quot; Lib=&amp;quot;GDPDATA&amp;quot; UseLbls=&amp;quot;true&amp;quot; ColSelFlg=&amp;quot;0&amp;quot; Name=&amp;quot;SUPPLY_TABLE_FIRST&amp;quot; /&amp;gt;"" /&gt;
  &lt;ExcelXMLOptions AdjCo'"</definedName>
    <definedName name="_AMO_ContentDefinition_296899469.5" hidden="1">"'lWidths=""True"" RowOpt=""InsertCells"" ColOpt=""InsertCells"" /&gt;
&lt;/ContentDefinition&gt;'"</definedName>
    <definedName name="_AMO_ContentDefinition_362274166" hidden="1">"'Partitions:6'"</definedName>
    <definedName name="_AMO_ContentDefinition_362274166.0" hidden="1">"'&lt;ContentDefinition name=""SASApp:GDPDATA.USE_TABLE_FIRST"" rsid=""362274166"" type=""Dataset"" format=""REPORTXML"" imgfmt=""ACTIVEX"" created=""04/08/2009 15:07:27"" modifed=""10/22/2009 10:59:24"" user=""gerhardb"" apply=""False"" thread=""BACKGRO'"</definedName>
    <definedName name="_AMO_ContentDefinition_362274166.1" hidden="1">"'UND"" css=""C:\Program Files\SAS\Shared Files\BIClientStyles\AMODefault.css"" range=""SASApp_GDPDATA_USE_TABLE_FIRST"" auto=""False"" rdc=""False"" mig=""False"" xTime=""00:00:00.3593520"" rTime=""00:00:00.5155920"" bgnew=""False"" nFmt=""False"" g'"</definedName>
    <definedName name="_AMO_ContentDefinition_362274166.2" hidden="1">"'rphSet=""False"" imgY=""0"" imgX=""0""&gt;
  &lt;files /&gt;
  &lt;param n=""DisplayName"" v=""SASApp:GDPDATA.USE_TABLE_FIRST"" /&gt;
  &lt;param n=""AMO_Version"" v=""2.1"" /&gt;
  &lt;param n=""DataSourceType"" v=""SAS DATASET"" /&gt;
  &lt;param n=""SASFilter"" v="""" /&gt;
'"</definedName>
    <definedName name="_AMO_ContentDefinition_362274166.3" hidden="1">"'
  &lt;param n=""OpenDataInto"" v=""ExistingWorksheet"" /&gt;
  &lt;param n=""MoreSheetsForRows"" v=""False"" /&gt;
  &lt;param n=""ClassName"" v=""SAS.OfficeAddin.DataViewItem"" /&gt;
  &lt;param n=""ServerName"" v=""SASApp"" /&gt;
  &lt;param n=""DataSource"" v=""&amp;lt;SasD'"</definedName>
    <definedName name="_AMO_ContentDefinition_362274166.4" hidden="1">"'ataSource Version=&amp;quot;2.1&amp;quot; Type=&amp;quot;SAS.Servers.Dataset&amp;quot; Svr=&amp;quot;SASApp&amp;quot; Lib=&amp;quot;GDPDATA&amp;quot; UseLbls=&amp;quot;true&amp;quot; ColSelFlg=&amp;quot;0&amp;quot; Name=&amp;quot;USE_TABLE_FIRST&amp;quot; /&amp;gt;"" /&gt;
  &lt;ExcelXMLOptions AdjColWidths=""True'"</definedName>
    <definedName name="_AMO_ContentDefinition_362274166.5" hidden="1">"'"" RowOpt=""InsertCells"" ColOpt=""InsertCells"" /&gt;
&lt;/ContentDefinition&gt;'"</definedName>
    <definedName name="_AMO_ContentDefinition_426988102" hidden="1">"'Partitions:6'"</definedName>
    <definedName name="_AMO_ContentDefinition_426988102.0" hidden="1">"'&lt;ContentDefinition name=""SASApp:GDPDATA.SUPPLY_TABLE_SECOND"" rsid=""426988102"" type=""Dataset"" format=""REPORTXML"" imgfmt=""ACTIVEX"" created=""04/08/2009 15:06:48"" modifed=""10/22/2009 10:59:24"" user=""gerhardb"" apply=""False"" thread=""BAC'"</definedName>
    <definedName name="_AMO_ContentDefinition_426988102.1" hidden="1">"'KGROUND"" css=""C:\Program Files\SAS\Shared Files\BIClientStyles\AMODefault.css"" range=""SASApp_GDPDATA_SUPPLY_TABLE_SECOND"" auto=""False"" rdc=""False"" mig=""False"" xTime=""00:00:00.3124800"" rTime=""00:00:00.5468400"" bgnew=""False"" nFmt=""F'"</definedName>
    <definedName name="_AMO_ContentDefinition_426988102.2" hidden="1">"'alse"" grphSet=""False"" imgY=""0"" imgX=""0""&gt;
  &lt;files /&gt;
  &lt;param n=""DisplayName"" v=""SASApp:GDPDATA.SUPPLY_TABLE_SECOND"" /&gt;
  &lt;param n=""AMO_Version"" v=""2.1"" /&gt;
  &lt;param n=""DataSourceType"" v=""SAS DATASET"" /&gt;
  &lt;param n=""SASFilte'"</definedName>
    <definedName name="_AMO_ContentDefinition_426988102.3" hidden="1">"'r"" v="""" /&gt;
  &lt;param n=""OpenDataInto"" v=""ExistingWorksheet"" /&gt;
  &lt;param n=""MoreSheetsForRows"" v=""False"" /&gt;
  &lt;param n=""ClassName"" v=""SAS.OfficeAddin.DataViewItem"" /&gt;
  &lt;param n=""ServerName"" v=""SASApp"" /&gt;
  &lt;param n=""DataSourc'"</definedName>
    <definedName name="_AMO_ContentDefinition_426988102.4" hidden="1">"'e"" v=""&amp;lt;SasDataSource Version=&amp;quot;2.1&amp;quot; Type=&amp;quot;SAS.Servers.Dataset&amp;quot; Svr=&amp;quot;SASApp&amp;quot; Lib=&amp;quot;GDPDATA&amp;quot; UseLbls=&amp;quot;true&amp;quot; ColSelFlg=&amp;quot;0&amp;quot; Name=&amp;quot;SUPPLY_TABLE_SECOND&amp;quot; /&amp;gt;"" /&gt;
  &lt;ExcelXMLOptions '"</definedName>
    <definedName name="_AMO_ContentDefinition_426988102.5" hidden="1">"'AdjColWidths=""True"" RowOpt=""InsertCells"" ColOpt=""InsertCells"" /&gt;
&lt;/ContentDefinition&gt;'"</definedName>
    <definedName name="_AMO_ContentDefinition_589584065" hidden="1">"'Partitions:6'"</definedName>
    <definedName name="_AMO_ContentDefinition_589584065.0" hidden="1">"'&lt;ContentDefinition name=""SASApp:GDPDATA.USE_TABLE_SECOND"" rsid=""589584065"" type=""Dataset"" format=""REPORTXML"" imgfmt=""ACTIVEX"" created=""04/08/2009 15:08:07"" modifed=""10/22/2009 10:59:24"" user=""gerhardb"" apply=""False"" thread=""BACKGR'"</definedName>
    <definedName name="_AMO_ContentDefinition_589584065.1" hidden="1">"'OUND"" css=""C:\Program Files\SAS\Shared Files\BIClientStyles\AMODefault.css"" range=""SASApp_GDPDATA_USE_TABLE_SECOND"" auto=""False"" rdc=""False"" mig=""False"" xTime=""00:00:00.3437280"" rTime=""00:00:00.4687200"" bgnew=""False"" nFmt=""False"" '"</definedName>
    <definedName name="_AMO_ContentDefinition_589584065.2" hidden="1">"'grphSet=""False"" imgY=""0"" imgX=""0""&gt;
  &lt;files /&gt;
  &lt;param n=""DisplayName"" v=""SASApp:GDPDATA.USE_TABLE_SECOND"" /&gt;
  &lt;param n=""AMO_Version"" v=""2.1"" /&gt;
  &lt;param n=""DataSourceType"" v=""SAS DATASET"" /&gt;
  &lt;param n=""SASFilter"" v="""" /'"</definedName>
    <definedName name="_AMO_ContentDefinition_589584065.3" hidden="1">"'&gt;
  &lt;param n=""OpenDataInto"" v=""ExistingWorksheet"" /&gt;
  &lt;param n=""MoreSheetsForRows"" v=""False"" /&gt;
  &lt;param n=""ClassName"" v=""SAS.OfficeAddin.DataViewItem"" /&gt;
  &lt;param n=""ServerName"" v=""SASApp"" /&gt;
  &lt;param n=""DataSource"" v=""&amp;lt;Sa'"</definedName>
    <definedName name="_AMO_ContentDefinition_589584065.4" hidden="1">"'sDataSource Version=&amp;quot;2.1&amp;quot; Type=&amp;quot;SAS.Servers.Dataset&amp;quot; Svr=&amp;quot;SASApp&amp;quot; Lib=&amp;quot;GDPDATA&amp;quot; UseLbls=&amp;quot;true&amp;quot; ColSelFlg=&amp;quot;0&amp;quot; Name=&amp;quot;USE_TABLE_SECOND&amp;quot; /&amp;gt;"" /&gt;
  &lt;ExcelXMLOptions AdjColWidths=""Tr'"</definedName>
    <definedName name="_AMO_ContentDefinition_589584065.5" hidden="1">"'ue"" RowOpt=""InsertCells"" ColOpt=""InsertCells"" /&gt;
&lt;/ContentDefinition&gt;'"</definedName>
    <definedName name="_AMO_ContentLocation_296899469__A1" hidden="1">"'Partitions:2'"</definedName>
    <definedName name="_AMO_ContentLocation_296899469__A1.0" hidden="1">"'&lt;ContentLocation path=""A1"" rsid=""296899469"" tag="""" fid=""0""&gt;&lt;param n=""VarSelStateFlag"" v=""0"" /&gt;&lt;param n=""VarCount"" v=""185"" /&gt;&lt;param n=""DataInfo"" v=""false"" /&gt;&lt;param n=""ObsColumn"" v=""true"" /&gt;&lt;param n=""DataRowCount"" v=""110"" '"</definedName>
    <definedName name="_AMO_ContentLocation_296899469__A1.1" hidden="1">"'/&gt;&lt;param n=""DataColCount"" v=""186"" /&gt;&lt;param n=""SASDataState"" v=""none"" /&gt;&lt;param n=""SASDataStart"" v=""1"" /&gt;&lt;param n=""SASDataEnd"" v=""109"" /&gt;&lt;/ContentLocation&gt;'"</definedName>
    <definedName name="_AMO_ContentLocation_362274166__A1" hidden="1">"'Partitions:2'"</definedName>
    <definedName name="_AMO_ContentLocation_362274166__A1.0" hidden="1">"'&lt;ContentLocation path=""A1"" rsid=""362274166"" tag="""" fid=""0""&gt;&lt;param n=""VarSelStateFlag"" v=""0"" /&gt;&lt;param n=""VarCount"" v=""182"" /&gt;&lt;param n=""DataInfo"" v=""false"" /&gt;&lt;param n=""ObsColumn"" v=""true"" /&gt;&lt;param n=""DataRowCount"" v=""119"" '"</definedName>
    <definedName name="_AMO_ContentLocation_362274166__A1.1" hidden="1">"'/&gt;&lt;param n=""DataColCount"" v=""183"" /&gt;&lt;param n=""SASDataState"" v=""none"" /&gt;&lt;param n=""SASDataStart"" v=""1"" /&gt;&lt;param n=""SASDataEnd"" v=""118"" /&gt;&lt;/ContentLocation&gt;'"</definedName>
    <definedName name="_AMO_ContentLocation_426988102__A1" hidden="1">"'Partitions:2'"</definedName>
    <definedName name="_AMO_ContentLocation_426988102__A1.0" hidden="1">"'&lt;ContentLocation path=""A1"" rsid=""426988102"" tag="""" fid=""0""&gt;&lt;param n=""VarSelStateFlag"" v=""0"" /&gt;&lt;param n=""VarCount"" v=""120"" /&gt;&lt;param n=""DataInfo"" v=""false"" /&gt;&lt;param n=""ObsColumn"" v=""true"" /&gt;&lt;param n=""DataRowCount"" v=""110"" '"</definedName>
    <definedName name="_AMO_ContentLocation_426988102__A1.1" hidden="1">"'/&gt;&lt;param n=""DataColCount"" v=""121"" /&gt;&lt;param n=""SASDataState"" v=""none"" /&gt;&lt;param n=""SASDataStart"" v=""1"" /&gt;&lt;param n=""SASDataEnd"" v=""109"" /&gt;&lt;/ContentLocation&gt;'"</definedName>
    <definedName name="_AMO_ContentLocation_589584065__A1" hidden="1">"'Partitions:2'"</definedName>
    <definedName name="_AMO_ContentLocation_589584065__A1.0" hidden="1">"'&lt;ContentLocation path=""A1"" rsid=""589584065"" tag="""" fid=""0""&gt;&lt;param n=""VarSelStateFlag"" v=""0"" /&gt;&lt;param n=""VarCount"" v=""125"" /&gt;&lt;param n=""DataInfo"" v=""false"" /&gt;&lt;param n=""ObsColumn"" v=""true"" /&gt;&lt;param n=""DataRowCount"" v=""119"" '"</definedName>
    <definedName name="_AMO_ContentLocation_589584065__A1.1" hidden="1">"'/&gt;&lt;param n=""DataColCount"" v=""126"" /&gt;&lt;param n=""SASDataState"" v=""none"" /&gt;&lt;param n=""SASDataStart"" v=""1"" /&gt;&lt;param n=""SASDataEnd"" v=""118"" /&gt;&lt;/ContentLocation&gt;'"</definedName>
    <definedName name="_AMO_RefreshMultipleList" hidden="1">"'296899469 426988102 362274166 589584065 285770244'"</definedName>
    <definedName name="_AMO_SingleObject_296899469__A1" hidden="1">#REF!</definedName>
    <definedName name="_AMO_SingleObject_362274166__A1" hidden="1">#REF!</definedName>
    <definedName name="_AMO_SingleObject_426988102__A1" hidden="1">#REF!</definedName>
    <definedName name="_AMO_SingleObject_589584065__A1" hidden="1">#REF!</definedName>
    <definedName name="_AMO_XmlVersion" hidden="1">"'1'"</definedName>
    <definedName name="SASApp_GDPDATA_DISCREPANCY_TABLE">#REF!</definedName>
    <definedName name="SASApp_GDPDATA_SUPPLY_TABLE_FIRST">#REF!</definedName>
    <definedName name="SASApp_GDPDATA_SUPPLY_TABLE_SECOND">#REF!</definedName>
    <definedName name="SASApp_GDPDATA_USE_TABLE_FIRST">#REF!</definedName>
    <definedName name="SASApp_GDPDATA_USE_TABLE_SECOND">#REF!</definedName>
  </definedNames>
  <calcPr fullCalcOnLoad="1"/>
</workbook>
</file>

<file path=xl/sharedStrings.xml><?xml version="1.0" encoding="utf-8"?>
<sst xmlns="http://schemas.openxmlformats.org/spreadsheetml/2006/main" count="879" uniqueCount="317">
  <si>
    <t>Internal tourism</t>
  </si>
  <si>
    <t>Other industries</t>
  </si>
  <si>
    <t>(2) Corresponds to the services charged by the tour operators</t>
  </si>
  <si>
    <t>Accommodation</t>
  </si>
  <si>
    <t>characteristic</t>
  </si>
  <si>
    <t xml:space="preserve">passenger </t>
  </si>
  <si>
    <t xml:space="preserve">non tourism </t>
  </si>
  <si>
    <t>(5.1a)</t>
  </si>
  <si>
    <t>(5.1b)</t>
  </si>
  <si>
    <t>(5.2)</t>
  </si>
  <si>
    <t>(5.3)</t>
  </si>
  <si>
    <t>(5.4)</t>
  </si>
  <si>
    <t>(5.5)</t>
  </si>
  <si>
    <t>(5.6)</t>
  </si>
  <si>
    <t>(5.7)</t>
  </si>
  <si>
    <t>(5.8)</t>
  </si>
  <si>
    <t>(5.9)</t>
  </si>
  <si>
    <t>(5.10)</t>
  </si>
  <si>
    <t>(5.11)</t>
  </si>
  <si>
    <t>(5.12)</t>
  </si>
  <si>
    <t>(5.13)</t>
  </si>
  <si>
    <t>Total gross value added of industries (at basic prices)</t>
  </si>
  <si>
    <t>Output</t>
  </si>
  <si>
    <t>Total</t>
  </si>
  <si>
    <t>Tourism related industries</t>
  </si>
  <si>
    <t>Other</t>
  </si>
  <si>
    <t>equipment</t>
  </si>
  <si>
    <t>transport</t>
  </si>
  <si>
    <t>Compensation of employees</t>
  </si>
  <si>
    <t>industries</t>
  </si>
  <si>
    <t>tourism</t>
  </si>
  <si>
    <t>net valuation</t>
  </si>
  <si>
    <t>Products</t>
  </si>
  <si>
    <t>x</t>
  </si>
  <si>
    <t>X does not apply</t>
  </si>
  <si>
    <t>passenger</t>
  </si>
  <si>
    <t>rental</t>
  </si>
  <si>
    <t>Other taxes less subsidies on production</t>
  </si>
  <si>
    <t>Gross mixed income</t>
  </si>
  <si>
    <t>Gross operating surplus</t>
  </si>
  <si>
    <t>Tourists</t>
  </si>
  <si>
    <t>Total visitors</t>
  </si>
  <si>
    <t>Resident visitors</t>
  </si>
  <si>
    <t>Total domestic tourism expenditure</t>
  </si>
  <si>
    <t>on a domestic trip</t>
  </si>
  <si>
    <t>(2.1)</t>
  </si>
  <si>
    <t>(2.2)</t>
  </si>
  <si>
    <t>(2.3) = (2.1) + (2.2)</t>
  </si>
  <si>
    <t>(2.4)</t>
  </si>
  <si>
    <t>(2.5)</t>
  </si>
  <si>
    <t>(2.6) = (2.4) + (2.5)</t>
  </si>
  <si>
    <t>(2.7) = (2.1) + (2.4)</t>
  </si>
  <si>
    <t>(2.8) = (2.2) + (2.5)</t>
  </si>
  <si>
    <t>(2.9) = (2.3) + (2.6)</t>
  </si>
  <si>
    <t>(3.1)</t>
  </si>
  <si>
    <t>(3.2)</t>
  </si>
  <si>
    <t>(3.3) = (3.1) + (3.2)</t>
  </si>
  <si>
    <t>Internal tourism expenditure</t>
  </si>
  <si>
    <t>Other components of tourism consumption</t>
  </si>
  <si>
    <t>Services</t>
  </si>
  <si>
    <t>Domestic</t>
  </si>
  <si>
    <t xml:space="preserve">Internal </t>
  </si>
  <si>
    <t>Social transfers</t>
  </si>
  <si>
    <t>accommodation</t>
  </si>
  <si>
    <t>in kind</t>
  </si>
  <si>
    <t>imputations</t>
  </si>
  <si>
    <t>consumption</t>
  </si>
  <si>
    <t>on own account</t>
  </si>
  <si>
    <t>(4.6) = (4.2) + (4.3)</t>
  </si>
  <si>
    <t>(1.3)</t>
  </si>
  <si>
    <t>(2.9)</t>
  </si>
  <si>
    <t>(4.1) = (1.3) + (2.9)</t>
  </si>
  <si>
    <t>(4.2)</t>
  </si>
  <si>
    <t>(4.3)</t>
  </si>
  <si>
    <t>(4.4)</t>
  </si>
  <si>
    <t>(4.5)</t>
  </si>
  <si>
    <t>+ (4.4) + (4.5)</t>
  </si>
  <si>
    <t>(4.7) = (4.1) + (4.6)</t>
  </si>
  <si>
    <t>White</t>
  </si>
  <si>
    <t>Indian/Asian</t>
  </si>
  <si>
    <t>Black African</t>
  </si>
  <si>
    <t>Coloured</t>
  </si>
  <si>
    <t>Tourism industry ratio</t>
  </si>
  <si>
    <t>(5.14)</t>
  </si>
  <si>
    <t>Total output of domestic producers (at basic prices)</t>
  </si>
  <si>
    <t>Imports*</t>
  </si>
  <si>
    <t>Trade and transport margins</t>
  </si>
  <si>
    <t>(in value)</t>
  </si>
  <si>
    <t>(6.1)</t>
  </si>
  <si>
    <t>(6.2)</t>
  </si>
  <si>
    <t>(6.3)</t>
  </si>
  <si>
    <t>+ (6.1) + (6.2) +</t>
  </si>
  <si>
    <t>Total industry output</t>
  </si>
  <si>
    <t xml:space="preserve">Food and beverage </t>
  </si>
  <si>
    <t>Retail trade</t>
  </si>
  <si>
    <t>Product</t>
  </si>
  <si>
    <t>(1)</t>
  </si>
  <si>
    <t>(2)</t>
  </si>
  <si>
    <t>(3) = (1) + (2)</t>
  </si>
  <si>
    <t>(4)</t>
  </si>
  <si>
    <t>(5) = (3)/(4)</t>
  </si>
  <si>
    <t>R million</t>
  </si>
  <si>
    <t>Percentage</t>
  </si>
  <si>
    <t xml:space="preserve">Tourism spending </t>
  </si>
  <si>
    <t>(6)</t>
  </si>
  <si>
    <t>abroad (imports)</t>
  </si>
  <si>
    <t>Characteristic products</t>
  </si>
  <si>
    <t>Railway passenger transportation services</t>
  </si>
  <si>
    <t>Passenger transportation services</t>
  </si>
  <si>
    <t>Road passenger transportation services</t>
  </si>
  <si>
    <t>Water passenger transportation services</t>
  </si>
  <si>
    <t>Air passenger transportation services</t>
  </si>
  <si>
    <t>Cultural services</t>
  </si>
  <si>
    <t>Sports and recreational services</t>
  </si>
  <si>
    <t>Connected products</t>
  </si>
  <si>
    <t xml:space="preserve">Retail sales of textiles, clothing, footwear and </t>
  </si>
  <si>
    <t>leather goods</t>
  </si>
  <si>
    <t>Retail sales of pharmaceutical and medical</t>
  </si>
  <si>
    <t>goods, cosmetic and toiletry articles</t>
  </si>
  <si>
    <t>Retail sales of household furniture, appliances,</t>
  </si>
  <si>
    <t>articles and equipment</t>
  </si>
  <si>
    <t>Retail sales of automotive fuel</t>
  </si>
  <si>
    <t>Total tourism expenditures</t>
  </si>
  <si>
    <t>demand (exports)</t>
  </si>
  <si>
    <t xml:space="preserve">Total </t>
  </si>
  <si>
    <t>domestic supply</t>
  </si>
  <si>
    <t>Tourism</t>
  </si>
  <si>
    <t xml:space="preserve"> product ratio</t>
  </si>
  <si>
    <t>A.1 Characteristic products</t>
  </si>
  <si>
    <t>1.2 - Accommodation services associated with all forms of vacation home ownership</t>
  </si>
  <si>
    <t xml:space="preserve">3 - Passenger transport services </t>
  </si>
  <si>
    <t>3.1 - Railway passenger transportation services</t>
  </si>
  <si>
    <t>3.2 - Road passenger transportation services</t>
  </si>
  <si>
    <t>3.3 - Water passengers transportation services</t>
  </si>
  <si>
    <t>3.4 - Air passenger transportation services</t>
  </si>
  <si>
    <t>4.1 - Reservation services provided by travel agencies (1)</t>
  </si>
  <si>
    <t>4.2 - Reservation services provided by tour operators (2)</t>
  </si>
  <si>
    <t>4.3 - Other reservation services</t>
  </si>
  <si>
    <t xml:space="preserve">5 - Cultural services </t>
  </si>
  <si>
    <t>6 - Sports and recreational services</t>
  </si>
  <si>
    <t>A.2 Connected products</t>
  </si>
  <si>
    <t>Retail sales of textiles, clothing, footwear and leather goods</t>
  </si>
  <si>
    <t>Retail sales of pharmaceutical and medical goods, cosmetic and toiletry articles</t>
  </si>
  <si>
    <t>Retail sales of household furniture, appliances, articles and equipment</t>
  </si>
  <si>
    <t>on an international trip</t>
  </si>
  <si>
    <t xml:space="preserve"> (expenditure prior to leaving the country of reference)</t>
  </si>
  <si>
    <t>Same-day visitors</t>
  </si>
  <si>
    <t xml:space="preserve">Inbound  </t>
  </si>
  <si>
    <t>tourism expenditure</t>
  </si>
  <si>
    <t>outside the context of</t>
  </si>
  <si>
    <t xml:space="preserve"> durables purchased</t>
  </si>
  <si>
    <t>Tourism single</t>
  </si>
  <si>
    <t xml:space="preserve"> purpose consumer</t>
  </si>
  <si>
    <t>tourism consumption</t>
  </si>
  <si>
    <t>1.3 - Other accommodation services on own account</t>
  </si>
  <si>
    <t xml:space="preserve"> recreational</t>
  </si>
  <si>
    <t>tourism connected goods</t>
  </si>
  <si>
    <t xml:space="preserve"> producers (at basic prices)</t>
  </si>
  <si>
    <t xml:space="preserve"> share</t>
  </si>
  <si>
    <t>Tourism-characteristic industries</t>
  </si>
  <si>
    <t>Employment in the tourism industries</t>
  </si>
  <si>
    <t>-</t>
  </si>
  <si>
    <t>Important concepts and definitions</t>
  </si>
  <si>
    <t>Domestic tourism</t>
  </si>
  <si>
    <t>The tourism of resident visitors within the economic territory of the country of reference.</t>
  </si>
  <si>
    <t>Domestic tourism consumption</t>
  </si>
  <si>
    <t>Domestic tourism consumption is the consumption of domestic tourism; that is, the consumption incurred as a direct result of resident visitors travelling within their country of residence. These purchases might include goods or even services produced abroad or by non-residents but sold within the domestic economy (imported goods and services).</t>
  </si>
  <si>
    <t>Inbound tourism</t>
  </si>
  <si>
    <t>Inbound tourism comprises the tourism of non-resident visitors within the economic territory of the country of reference.</t>
  </si>
  <si>
    <t>Inbound tourism consumption</t>
  </si>
  <si>
    <t>Inbound tourism consumption is the consumption of inbound tourism; that is, the consumption incurred as a direct result of non-resident visitors travelling to and within the given country. It is limited to purchases from providers resident in the given country. The goods purchased within the given country might have been imported by the given country.</t>
  </si>
  <si>
    <t>Internal tourism comprises the tourism of visitors, both resident and non-resident, within the economic territory of the country of reference. Internal tourism comprises domestic tourism and inbound tourism.</t>
  </si>
  <si>
    <t>Internal tourism consumption</t>
  </si>
  <si>
    <t>Internal tourism consumption is the consumption of internal tourism; that is, it comprises all consumption expenditure of visitors both resident and non-resident visiting the given country (compiling economy). It is the sum of domestic tourism consumption and inbound tourism consumption. It might include goods and services imported into the country and domestically sold to visitors.</t>
  </si>
  <si>
    <t>Outbound tourism</t>
  </si>
  <si>
    <t>Outbound tourism comprises the tourism of resident visitors outside the economic territory of the country of reference.</t>
  </si>
  <si>
    <t>Tourism comprises the activities of persons travelling to and staying in places outside their usual environment for not more than one consecutive year for leisure, business and other purposes.</t>
  </si>
  <si>
    <t>Tourism-characteristic activities</t>
  </si>
  <si>
    <t>Tourism-characteristic activities are those productive activities that have tourism-characteristic products as their principal output. The sum of all tourism-characteristic activities comprises the tourism industries.</t>
  </si>
  <si>
    <t>Tourism-characteristic products</t>
  </si>
  <si>
    <t>Tourism-connected products</t>
  </si>
  <si>
    <t>Tourism-connected products are those products which are consumed by visitors in volumes which are significant for the visitor and/or the provider but which are not included in the list of tourism-characteristic products.</t>
  </si>
  <si>
    <t>Tourism-connected activities</t>
  </si>
  <si>
    <t>Tourism-connected activities are those productive activities having as their principal output tourism-connected products.</t>
  </si>
  <si>
    <t>Tourism expenditure</t>
  </si>
  <si>
    <t>Tourism expenditure is the acquisition of goods and services by visitors or by others for their benefit through a monetary transaction for the direct satisfaction of their wants and needs for and during their stay at their destination.</t>
  </si>
  <si>
    <t>Tourism gross domestic product</t>
  </si>
  <si>
    <t xml:space="preserve">Tourism GDP is the GDP generated in the economy by the tourism industries and other industries in response to tourism internal consumption. </t>
  </si>
  <si>
    <t>The tourism industry ratio is the proportion of an industry's output that is consumed by visitors</t>
  </si>
  <si>
    <t>Tourism product ratio</t>
  </si>
  <si>
    <t>Tourism consumption for each product is divided by total supply to calculate the tourism product ratio (which measures the proportion of output of a product used by visitors).</t>
  </si>
  <si>
    <t>Tourism non-specific products</t>
  </si>
  <si>
    <t>Tourism non-specific products are all other products which are not tourism-specific.</t>
  </si>
  <si>
    <t>Tourism sector</t>
  </si>
  <si>
    <t>The tourism sector consists of the set of institutional units whose principal economic activity is a tourism-characteristic activity. These units might belong to the following institutional sectors: households, non-financial corporations (private, foreign owned, publicly owned), financial corporations, general government or non-profit institutions serving households.</t>
  </si>
  <si>
    <t>Tourism-specific products</t>
  </si>
  <si>
    <t>Tourism-specific products consist of the set of tourism-characteristic products and tourism-connected products.</t>
  </si>
  <si>
    <t>Visitor</t>
  </si>
  <si>
    <t>This Excel worbook contains the following sheets:</t>
  </si>
  <si>
    <t>Supply and demand: Tourism expenditure by product</t>
  </si>
  <si>
    <t>Individual figures may not add up to stated totals due to rounding.</t>
  </si>
  <si>
    <t>Direct tourism employment</t>
  </si>
  <si>
    <t>Total purchased by visitors</t>
  </si>
  <si>
    <t>A. Specific products</t>
  </si>
  <si>
    <t>1.1 - Hotels and other accommodation services for visitors other than 1.2</t>
  </si>
  <si>
    <t>Male</t>
  </si>
  <si>
    <t>Female</t>
  </si>
  <si>
    <t>Non-specific products</t>
  </si>
  <si>
    <t xml:space="preserve"> a trip or before a trip</t>
  </si>
  <si>
    <t>Tourism industry ratio (%)</t>
  </si>
  <si>
    <t>TSA Table 1: Inbound tourism expenditure by product and categories of visitors</t>
  </si>
  <si>
    <t>TSA Table 2: Domestic tourism expenditure by products, by type of trips and categories of visitors</t>
  </si>
  <si>
    <t>TSA Table 3: Outbound tourism expenditure by products, by types of trips and categories of visitors</t>
  </si>
  <si>
    <t>TSA Table 4: Internal tourism expenidture by products and types of items</t>
  </si>
  <si>
    <t>TSA Table 5: Production accounts of tourism industries and other industries</t>
  </si>
  <si>
    <t>TSA Table 6: Domestic supply and internal tourism consumption by products</t>
  </si>
  <si>
    <t>Industry ratios: Calculation of the tourism industry ratios</t>
  </si>
  <si>
    <t>TSA Table 7: Employment in the tourism industries and direct tourism employment</t>
  </si>
  <si>
    <t>Travel agencies and other</t>
  </si>
  <si>
    <t>Railway passenger</t>
  </si>
  <si>
    <t>Road passenger</t>
  </si>
  <si>
    <t>Water passenger</t>
  </si>
  <si>
    <t>Air passenger</t>
  </si>
  <si>
    <t>Transport equipment</t>
  </si>
  <si>
    <t>reservation services industry</t>
  </si>
  <si>
    <t xml:space="preserve">Sports and </t>
  </si>
  <si>
    <t>(of tourism</t>
  </si>
  <si>
    <t xml:space="preserve"> for visitors</t>
  </si>
  <si>
    <t>serving industry</t>
  </si>
  <si>
    <t>transport industry</t>
  </si>
  <si>
    <t>rental industry</t>
  </si>
  <si>
    <t>industry</t>
  </si>
  <si>
    <t>Cultural industry</t>
  </si>
  <si>
    <t xml:space="preserve"> recreational industry</t>
  </si>
  <si>
    <t>connected goods)</t>
  </si>
  <si>
    <t>(1.1)</t>
  </si>
  <si>
    <t>(1.3) = (1.1) + (1.2)</t>
  </si>
  <si>
    <t>(4.7)</t>
  </si>
  <si>
    <t>(1.2)</t>
  </si>
  <si>
    <t>Inbound tourism expenditure</t>
  </si>
  <si>
    <t>Outbound tourism expenditure</t>
  </si>
  <si>
    <t xml:space="preserve">Domestic visitor </t>
  </si>
  <si>
    <t>Inbound visitor</t>
  </si>
  <si>
    <t>Internal visitor</t>
  </si>
  <si>
    <t>demand</t>
  </si>
  <si>
    <t>Tourism value added</t>
  </si>
  <si>
    <t>Tourism value added is defined as the value added generated in the economy by the tourism industries and other industries in response to tourism internal consumption.</t>
  </si>
  <si>
    <t>A visitor is any person travelling to a place other than that of his/her usual environment for less than 12 months and whose main purpose of the trip is other than the exercise of an activity remunerated from within the place visited.</t>
  </si>
  <si>
    <t>Retail sales of food, beverages and tobacco</t>
  </si>
  <si>
    <t>B. Non-specific products</t>
  </si>
  <si>
    <t>Number of non-resident visitors:</t>
  </si>
  <si>
    <t>(1) Corresponds to the services charged by the travel agencies</t>
  </si>
  <si>
    <t>associated with vacation</t>
  </si>
  <si>
    <t>(5.14) = (5.11) + (5.12) + (5.13)</t>
  </si>
  <si>
    <t>Total intermediate consumption (at purchasers' prices)</t>
  </si>
  <si>
    <t>Taxes less subsidies on products nationally produced and imported</t>
  </si>
  <si>
    <t>Total domestic supply (at purchasers' prices)</t>
  </si>
  <si>
    <t xml:space="preserve">Total employment </t>
  </si>
  <si>
    <t>Tourism-characteristic products are those which, in most countries, would cease to exist in meaningful quantity, or whose consumption would be significantly reduced in the absence of tourism, and for which statistical information seems possible to obtain.</t>
  </si>
  <si>
    <t>Accommodation services for visitors</t>
  </si>
  <si>
    <t>Transport equipment rental services</t>
  </si>
  <si>
    <t>Travel agencies and other reservation services</t>
  </si>
  <si>
    <t>1 - Accommodation services for visitors</t>
  </si>
  <si>
    <t>4 - Travel agencies and other reservation services</t>
  </si>
  <si>
    <t>Food- and beverage-serving services</t>
  </si>
  <si>
    <t>2 - Food- and beverage-serving services</t>
  </si>
  <si>
    <t>services for visitors</t>
  </si>
  <si>
    <t>other than 1.b</t>
  </si>
  <si>
    <t>services associated</t>
  </si>
  <si>
    <t xml:space="preserve">with all types of </t>
  </si>
  <si>
    <t>vacation home ownership</t>
  </si>
  <si>
    <t>beverage-serving</t>
  </si>
  <si>
    <t xml:space="preserve">and other </t>
  </si>
  <si>
    <t>reservation services</t>
  </si>
  <si>
    <t>1.a. Accommodation services for visitors other than 1.b</t>
  </si>
  <si>
    <t>1.b. Accommodation services associated with all types of vacation home ownership</t>
  </si>
  <si>
    <t xml:space="preserve">2. Food- and </t>
  </si>
  <si>
    <t>3. Railway</t>
  </si>
  <si>
    <t>4. Road</t>
  </si>
  <si>
    <t>5. Water</t>
  </si>
  <si>
    <t xml:space="preserve">6. Air </t>
  </si>
  <si>
    <t>7. Transport</t>
  </si>
  <si>
    <t>8. Travel agencies</t>
  </si>
  <si>
    <t>9. Cultural</t>
  </si>
  <si>
    <t>10. Sports and</t>
  </si>
  <si>
    <t>11. Retail trade of</t>
  </si>
  <si>
    <t>2. Food- and beverage-serving industry</t>
  </si>
  <si>
    <t>3. Railway passenger transport</t>
  </si>
  <si>
    <t>4. Road passenger transport</t>
  </si>
  <si>
    <t>5. Water passenger transport</t>
  </si>
  <si>
    <t>6. Air passenger transport</t>
  </si>
  <si>
    <t>7. Transport equipment rental</t>
  </si>
  <si>
    <t>8. Travel agencies and other reservation services industry</t>
  </si>
  <si>
    <t>9. Cultural industry</t>
  </si>
  <si>
    <t>10. Sports and recreational industry</t>
  </si>
  <si>
    <t>11. Retail trade of tourism connected goods</t>
  </si>
  <si>
    <t>3.5 - Transport equipment rental services</t>
  </si>
  <si>
    <t>2 - Food- and beverage serving services</t>
  </si>
  <si>
    <t>4.  Road</t>
  </si>
  <si>
    <t>Food- and beverage-</t>
  </si>
  <si>
    <t>Total output (at basic prices)</t>
  </si>
  <si>
    <t>Total output of domestic</t>
  </si>
  <si>
    <t>Total tourism characteristic industries</t>
  </si>
  <si>
    <t>1.b. Accommodation</t>
  </si>
  <si>
    <t xml:space="preserve">1.a. Accommodation </t>
  </si>
  <si>
    <t>(6.4) = (5.14)</t>
  </si>
  <si>
    <t>Tourism expenditure by product, 2020</t>
  </si>
  <si>
    <t>TSA Table 1: Inbound tourism expenditure by product and category of visitor (R million), 2020</t>
  </si>
  <si>
    <t>TSA Table 2: Domestic tourism expenditure by product, by type of trip and category of visitor (R million), 2020</t>
  </si>
  <si>
    <t>TSA Table 3: Outbound tourism expenditure by product and category of visitor (R million), 2020</t>
  </si>
  <si>
    <t>TSA Table 4: Internal tourism consumption by product and type of item (R million), 2020</t>
  </si>
  <si>
    <t>TSA Table 5: Production accounts of tourism industries and other industries (R million), 2020</t>
  </si>
  <si>
    <t>TSA Table 6: Domestic supply and internal tourism consumption by product (R million), 2020</t>
  </si>
  <si>
    <t>Calculation of the tourism industry ratios (R million), 2020</t>
  </si>
  <si>
    <t>TSA Table 7: Employment in the tourism industries and direct tourism employment (number of persons), 2020</t>
  </si>
  <si>
    <t>Number of head of household day trips:</t>
  </si>
  <si>
    <t>Number of head of household overnight trips:</t>
  </si>
</sst>
</file>

<file path=xl/styles.xml><?xml version="1.0" encoding="utf-8"?>
<styleSheet xmlns="http://schemas.openxmlformats.org/spreadsheetml/2006/main">
  <numFmts count="4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 #,##0.00_ ;_ * \-#,##0.00_ ;_ * &quot;-&quot;??_ ;_ @_ "/>
    <numFmt numFmtId="171" formatCode="_(* #,##0_);_(* \(#,##0\);_(* &quot;-&quot;_);_(@_)"/>
    <numFmt numFmtId="172" formatCode="_(* #,##0.00_);_(* \(#,##0.00\);_(* &quot;-&quot;??_);_(@_)"/>
    <numFmt numFmtId="173" formatCode="_(&quot;R&quot;* #,##0_);_(&quot;R&quot;* \(#,##0\);_(&quot;R&quot;* &quot;-&quot;_);_(@_)"/>
    <numFmt numFmtId="174" formatCode="_(&quot;R&quot;* #,##0.00_);_(&quot;R&quot;* \(#,##0.00\);_(&quot;R&quot;* &quot;-&quot;??_);_(@_)"/>
    <numFmt numFmtId="175" formatCode="_(* #,##0_);_(* \(#,##0\);_(* &quot;-&quot;??_);_(@_)"/>
    <numFmt numFmtId="176" formatCode="0.0000"/>
    <numFmt numFmtId="177" formatCode="0.000"/>
    <numFmt numFmtId="178" formatCode="0.0"/>
    <numFmt numFmtId="179" formatCode="0.00000"/>
    <numFmt numFmtId="180" formatCode="0.000000"/>
    <numFmt numFmtId="181" formatCode="_(* #,##0.00_);_(* \(#,##0.00\);_(* &quot;-&quot;_);_(@_)"/>
    <numFmt numFmtId="182" formatCode="_(* #,##0.000_);_(* \(#,##0.000\);_(* &quot;-&quot;_);_(@_)"/>
    <numFmt numFmtId="183" formatCode="_(* #,##0.000000_);_(* \(#,##0.000000\);_(* &quot;-&quot;_);_(@_)"/>
    <numFmt numFmtId="184" formatCode="0.000000000"/>
    <numFmt numFmtId="185" formatCode="_(* #,##0.000_);_(* \(#,##0.000\);_(* &quot;-&quot;??_);_(@_)"/>
    <numFmt numFmtId="186" formatCode="_ * #,##0_ ;_ * \-#,##0_ ;_ * &quot;-&quot;??_ ;_ @_ "/>
    <numFmt numFmtId="187" formatCode="_(* #.##._);_(* \(#.##.\);_(* &quot;-&quot;_);_(@_ⴆ"/>
    <numFmt numFmtId="188" formatCode="_(* #,##0_);_(* \(#,##0\);_(* &quot;-&quot;???_);_(@_)"/>
    <numFmt numFmtId="189" formatCode="_(* #.#._);_(* \(#.#.\);_(* &quot;-&quot;_);_(@_ⴆ"/>
    <numFmt numFmtId="190" formatCode="#,##0.000"/>
    <numFmt numFmtId="191" formatCode="#,##0.0"/>
    <numFmt numFmtId="192" formatCode="_(* #,##0.0_);_(* \(#,##0.0\);_(* &quot;-&quot;_);_(@_)"/>
    <numFmt numFmtId="193" formatCode="_(* #.;_(* \(#.;_(* &quot;-&quot;_);_(@_ⴆ"/>
    <numFmt numFmtId="194" formatCode="_ * #,##0.0_ ;_ * \-#,##0.0_ ;_ * &quot;-&quot;??_ ;_ @_ "/>
    <numFmt numFmtId="195" formatCode="&quot;Yes&quot;;&quot;Yes&quot;;&quot;No&quot;"/>
    <numFmt numFmtId="196" formatCode="&quot;True&quot;;&quot;True&quot;;&quot;False&quot;"/>
    <numFmt numFmtId="197" formatCode="&quot;On&quot;;&quot;On&quot;;&quot;Off&quot;"/>
    <numFmt numFmtId="198" formatCode="[$€-2]\ #,##0.00_);[Red]\([$€-2]\ #,##0.00\)"/>
  </numFmts>
  <fonts count="49">
    <font>
      <sz val="10"/>
      <name val="Arial"/>
      <family val="0"/>
    </font>
    <font>
      <u val="single"/>
      <sz val="10"/>
      <color indexed="36"/>
      <name val="Arial"/>
      <family val="2"/>
    </font>
    <font>
      <u val="single"/>
      <sz val="10"/>
      <color indexed="12"/>
      <name val="Arial"/>
      <family val="2"/>
    </font>
    <font>
      <sz val="8"/>
      <name val="Arial"/>
      <family val="2"/>
    </font>
    <font>
      <b/>
      <sz val="10"/>
      <name val="Futura Lt BT"/>
      <family val="2"/>
    </font>
    <font>
      <sz val="10"/>
      <name val="Futura Lt BT"/>
      <family val="2"/>
    </font>
    <font>
      <b/>
      <i/>
      <sz val="10"/>
      <name val="Futura Lt BT"/>
      <family val="2"/>
    </font>
    <font>
      <i/>
      <sz val="10"/>
      <name val="Futura Lt BT"/>
      <family val="2"/>
    </font>
    <font>
      <sz val="10"/>
      <name val="Futura Md BT"/>
      <family val="2"/>
    </font>
    <font>
      <i/>
      <sz val="10"/>
      <name val="Futura Md BT"/>
      <family val="2"/>
    </font>
    <font>
      <sz val="10"/>
      <color indexed="10"/>
      <name val="Futura Lt BT"/>
      <family val="2"/>
    </font>
    <font>
      <sz val="8"/>
      <name val="Futura Lt BT"/>
      <family val="2"/>
    </font>
    <font>
      <b/>
      <sz val="10"/>
      <name val="Futura Md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Futura Lt B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Futura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2"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9">
    <xf numFmtId="0" fontId="0" fillId="0" borderId="0" xfId="0" applyAlignment="1">
      <alignment/>
    </xf>
    <xf numFmtId="0" fontId="0" fillId="33" borderId="0" xfId="0" applyFill="1" applyAlignment="1">
      <alignment/>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top" wrapText="1" indent="1"/>
    </xf>
    <xf numFmtId="0" fontId="5" fillId="33" borderId="0" xfId="0" applyFont="1" applyFill="1" applyBorder="1" applyAlignment="1">
      <alignment horizontal="left" indent="1"/>
    </xf>
    <xf numFmtId="0" fontId="5" fillId="33" borderId="0" xfId="0" applyFont="1" applyFill="1" applyBorder="1" applyAlignment="1">
      <alignment horizontal="left" vertical="top"/>
    </xf>
    <xf numFmtId="0" fontId="8"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horizontal="center"/>
    </xf>
    <xf numFmtId="0" fontId="8" fillId="33" borderId="0" xfId="0" applyFont="1" applyFill="1" applyBorder="1" applyAlignment="1">
      <alignment horizontal="right"/>
    </xf>
    <xf numFmtId="0" fontId="5" fillId="33" borderId="0" xfId="0" applyFont="1" applyFill="1" applyBorder="1" applyAlignment="1">
      <alignment/>
    </xf>
    <xf numFmtId="0" fontId="8" fillId="33" borderId="0" xfId="0" applyFont="1" applyFill="1" applyBorder="1" applyAlignment="1" quotePrefix="1">
      <alignment horizontal="right"/>
    </xf>
    <xf numFmtId="0" fontId="8" fillId="33" borderId="0" xfId="0" applyFont="1" applyFill="1" applyBorder="1" applyAlignment="1">
      <alignment/>
    </xf>
    <xf numFmtId="0" fontId="8" fillId="33" borderId="10" xfId="0" applyFont="1" applyFill="1" applyBorder="1" applyAlignment="1" quotePrefix="1">
      <alignment horizontal="right"/>
    </xf>
    <xf numFmtId="0" fontId="8" fillId="33" borderId="10"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right"/>
    </xf>
    <xf numFmtId="3" fontId="8" fillId="33" borderId="0" xfId="0" applyNumberFormat="1" applyFont="1" applyFill="1" applyBorder="1" applyAlignment="1">
      <alignment/>
    </xf>
    <xf numFmtId="3" fontId="8" fillId="33" borderId="0" xfId="0" applyNumberFormat="1" applyFont="1" applyFill="1" applyBorder="1" applyAlignment="1">
      <alignment horizontal="right"/>
    </xf>
    <xf numFmtId="3" fontId="5" fillId="33" borderId="0" xfId="0" applyNumberFormat="1" applyFont="1" applyFill="1" applyBorder="1" applyAlignment="1">
      <alignment/>
    </xf>
    <xf numFmtId="3" fontId="7" fillId="33" borderId="0" xfId="0" applyNumberFormat="1" applyFont="1" applyFill="1" applyBorder="1" applyAlignment="1">
      <alignment/>
    </xf>
    <xf numFmtId="0" fontId="7" fillId="33" borderId="0" xfId="0" applyFont="1" applyFill="1" applyAlignment="1">
      <alignment/>
    </xf>
    <xf numFmtId="0" fontId="7" fillId="33" borderId="0" xfId="0" applyFont="1" applyFill="1" applyBorder="1" applyAlignment="1">
      <alignment horizontal="left" indent="1"/>
    </xf>
    <xf numFmtId="0" fontId="9" fillId="33" borderId="0" xfId="0" applyFont="1" applyFill="1" applyAlignment="1">
      <alignment horizontal="left"/>
    </xf>
    <xf numFmtId="0" fontId="8" fillId="33" borderId="11" xfId="0" applyFont="1" applyFill="1" applyBorder="1" applyAlignment="1">
      <alignment horizontal="right"/>
    </xf>
    <xf numFmtId="49" fontId="8" fillId="33" borderId="10" xfId="0" applyNumberFormat="1" applyFont="1" applyFill="1" applyBorder="1" applyAlignment="1">
      <alignment horizontal="right"/>
    </xf>
    <xf numFmtId="171" fontId="5" fillId="33" borderId="0" xfId="0" applyNumberFormat="1" applyFont="1" applyFill="1" applyAlignment="1">
      <alignment/>
    </xf>
    <xf numFmtId="0" fontId="8" fillId="33" borderId="0" xfId="0" applyFont="1" applyFill="1" applyBorder="1" applyAlignment="1">
      <alignment horizontal="left" indent="1"/>
    </xf>
    <xf numFmtId="0" fontId="8" fillId="33" borderId="0" xfId="0" applyFont="1" applyFill="1" applyBorder="1" applyAlignment="1">
      <alignment horizontal="left" indent="2"/>
    </xf>
    <xf numFmtId="1" fontId="4" fillId="33" borderId="0" xfId="0" applyNumberFormat="1" applyFont="1" applyFill="1" applyBorder="1" applyAlignment="1">
      <alignment horizontal="right"/>
    </xf>
    <xf numFmtId="2" fontId="5" fillId="33" borderId="0" xfId="0" applyNumberFormat="1" applyFont="1" applyFill="1" applyAlignment="1">
      <alignment/>
    </xf>
    <xf numFmtId="0" fontId="5" fillId="33" borderId="0" xfId="0" applyFont="1" applyFill="1" applyBorder="1" applyAlignment="1">
      <alignment horizontal="left" indent="3"/>
    </xf>
    <xf numFmtId="3" fontId="5" fillId="33" borderId="0" xfId="0" applyNumberFormat="1" applyFont="1" applyFill="1" applyBorder="1" applyAlignment="1">
      <alignment horizontal="right"/>
    </xf>
    <xf numFmtId="172" fontId="5" fillId="33" borderId="0" xfId="0" applyNumberFormat="1" applyFont="1" applyFill="1" applyAlignment="1">
      <alignment/>
    </xf>
    <xf numFmtId="180" fontId="5" fillId="33" borderId="0" xfId="0" applyNumberFormat="1" applyFont="1" applyFill="1" applyAlignment="1">
      <alignment/>
    </xf>
    <xf numFmtId="185" fontId="5" fillId="33" borderId="0" xfId="0" applyNumberFormat="1" applyFont="1" applyFill="1" applyAlignment="1">
      <alignment/>
    </xf>
    <xf numFmtId="0" fontId="5" fillId="33" borderId="0" xfId="0" applyFont="1" applyFill="1" applyBorder="1" applyAlignment="1">
      <alignment horizontal="right"/>
    </xf>
    <xf numFmtId="175" fontId="5" fillId="33" borderId="0" xfId="0" applyNumberFormat="1" applyFont="1" applyFill="1" applyAlignment="1">
      <alignment/>
    </xf>
    <xf numFmtId="178" fontId="5" fillId="33" borderId="0" xfId="0" applyNumberFormat="1" applyFont="1" applyFill="1" applyAlignment="1">
      <alignment/>
    </xf>
    <xf numFmtId="1" fontId="5" fillId="33" borderId="0" xfId="0" applyNumberFormat="1" applyFont="1" applyFill="1" applyAlignment="1">
      <alignment/>
    </xf>
    <xf numFmtId="177" fontId="5" fillId="33" borderId="0" xfId="0" applyNumberFormat="1" applyFont="1" applyFill="1" applyAlignment="1">
      <alignment/>
    </xf>
    <xf numFmtId="182" fontId="5" fillId="33" borderId="0" xfId="0" applyNumberFormat="1" applyFont="1" applyFill="1" applyAlignment="1">
      <alignment/>
    </xf>
    <xf numFmtId="179" fontId="5" fillId="33" borderId="0" xfId="0" applyNumberFormat="1" applyFont="1" applyFill="1" applyAlignment="1">
      <alignment/>
    </xf>
    <xf numFmtId="0" fontId="4" fillId="33" borderId="0" xfId="0" applyFont="1" applyFill="1" applyBorder="1" applyAlignment="1">
      <alignment/>
    </xf>
    <xf numFmtId="3" fontId="4" fillId="33" borderId="0" xfId="0" applyNumberFormat="1" applyFont="1" applyFill="1" applyBorder="1" applyAlignment="1">
      <alignment/>
    </xf>
    <xf numFmtId="171" fontId="4" fillId="33" borderId="0" xfId="0" applyNumberFormat="1" applyFont="1" applyFill="1" applyBorder="1" applyAlignment="1">
      <alignment/>
    </xf>
    <xf numFmtId="181" fontId="5" fillId="33" borderId="0" xfId="0" applyNumberFormat="1" applyFont="1" applyFill="1" applyAlignment="1">
      <alignment/>
    </xf>
    <xf numFmtId="3" fontId="8" fillId="33" borderId="11" xfId="0" applyNumberFormat="1" applyFont="1" applyFill="1" applyBorder="1" applyAlignment="1">
      <alignment/>
    </xf>
    <xf numFmtId="3" fontId="8" fillId="33" borderId="10" xfId="0" applyNumberFormat="1" applyFont="1" applyFill="1" applyBorder="1" applyAlignment="1">
      <alignment/>
    </xf>
    <xf numFmtId="0" fontId="11" fillId="33" borderId="0" xfId="0" applyFont="1" applyFill="1" applyAlignment="1">
      <alignment/>
    </xf>
    <xf numFmtId="0" fontId="8" fillId="33" borderId="0" xfId="0" applyFont="1" applyFill="1" applyBorder="1" applyAlignment="1">
      <alignment horizontal="center" vertical="justify"/>
    </xf>
    <xf numFmtId="0" fontId="8" fillId="33" borderId="11" xfId="0" applyFont="1" applyFill="1" applyBorder="1" applyAlignment="1">
      <alignment horizontal="center" vertical="justify"/>
    </xf>
    <xf numFmtId="0" fontId="8" fillId="33" borderId="0" xfId="0" applyFont="1" applyFill="1" applyBorder="1" applyAlignment="1">
      <alignment wrapText="1"/>
    </xf>
    <xf numFmtId="0" fontId="8" fillId="33" borderId="0" xfId="0" applyFont="1" applyFill="1" applyBorder="1" applyAlignment="1">
      <alignment horizontal="center" wrapText="1"/>
    </xf>
    <xf numFmtId="49" fontId="4" fillId="33" borderId="0" xfId="0" applyNumberFormat="1" applyFont="1" applyFill="1" applyBorder="1" applyAlignment="1">
      <alignment horizontal="center"/>
    </xf>
    <xf numFmtId="171" fontId="8" fillId="33" borderId="0" xfId="0" applyNumberFormat="1" applyFont="1" applyFill="1" applyBorder="1" applyAlignment="1">
      <alignment/>
    </xf>
    <xf numFmtId="171" fontId="8" fillId="33" borderId="0" xfId="0" applyNumberFormat="1" applyFont="1" applyFill="1" applyBorder="1" applyAlignment="1">
      <alignment horizontal="right"/>
    </xf>
    <xf numFmtId="171" fontId="5" fillId="33" borderId="0" xfId="0" applyNumberFormat="1" applyFont="1" applyFill="1" applyBorder="1" applyAlignment="1">
      <alignment horizontal="right"/>
    </xf>
    <xf numFmtId="171" fontId="5" fillId="33" borderId="0" xfId="0" applyNumberFormat="1" applyFont="1" applyFill="1" applyBorder="1" applyAlignment="1">
      <alignment/>
    </xf>
    <xf numFmtId="175" fontId="8" fillId="33" borderId="0" xfId="0" applyNumberFormat="1" applyFont="1" applyFill="1" applyBorder="1" applyAlignment="1">
      <alignment/>
    </xf>
    <xf numFmtId="0" fontId="10" fillId="33" borderId="0" xfId="0" applyFont="1" applyFill="1" applyAlignment="1">
      <alignment/>
    </xf>
    <xf numFmtId="175" fontId="5" fillId="33" borderId="0" xfId="0" applyNumberFormat="1" applyFont="1" applyFill="1" applyBorder="1" applyAlignment="1">
      <alignment/>
    </xf>
    <xf numFmtId="184" fontId="5" fillId="33" borderId="0" xfId="0" applyNumberFormat="1" applyFont="1" applyFill="1" applyAlignment="1">
      <alignment/>
    </xf>
    <xf numFmtId="172" fontId="8" fillId="33" borderId="0" xfId="0" applyNumberFormat="1"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11" fillId="33" borderId="0" xfId="0" applyNumberFormat="1" applyFont="1" applyFill="1" applyAlignment="1">
      <alignment/>
    </xf>
    <xf numFmtId="171" fontId="11" fillId="33" borderId="0" xfId="0" applyNumberFormat="1" applyFont="1" applyFill="1" applyAlignment="1">
      <alignment/>
    </xf>
    <xf numFmtId="175" fontId="11" fillId="33" borderId="0" xfId="0" applyNumberFormat="1" applyFont="1" applyFill="1" applyAlignment="1">
      <alignment/>
    </xf>
    <xf numFmtId="0" fontId="8" fillId="33" borderId="0" xfId="0" applyFont="1" applyFill="1" applyAlignment="1">
      <alignment horizontal="left"/>
    </xf>
    <xf numFmtId="0" fontId="7" fillId="33" borderId="0" xfId="0" applyFont="1" applyFill="1" applyAlignment="1">
      <alignment horizontal="center"/>
    </xf>
    <xf numFmtId="0" fontId="0" fillId="33" borderId="0" xfId="0" applyFill="1" applyBorder="1" applyAlignment="1">
      <alignment horizontal="center" vertical="justify"/>
    </xf>
    <xf numFmtId="0" fontId="8" fillId="33" borderId="0" xfId="0" applyFont="1" applyFill="1" applyBorder="1" applyAlignment="1">
      <alignment/>
    </xf>
    <xf numFmtId="0" fontId="5" fillId="33" borderId="0" xfId="0" applyFont="1" applyFill="1" applyAlignment="1">
      <alignment horizontal="right"/>
    </xf>
    <xf numFmtId="0" fontId="0" fillId="33" borderId="0" xfId="0" applyFill="1" applyBorder="1" applyAlignment="1">
      <alignment horizontal="right" vertical="justify"/>
    </xf>
    <xf numFmtId="49" fontId="8" fillId="33" borderId="0" xfId="0" applyNumberFormat="1" applyFont="1" applyFill="1" applyBorder="1" applyAlignment="1">
      <alignment horizontal="right"/>
    </xf>
    <xf numFmtId="171" fontId="12" fillId="33" borderId="0" xfId="0" applyNumberFormat="1" applyFont="1" applyFill="1" applyBorder="1" applyAlignment="1">
      <alignment horizontal="right"/>
    </xf>
    <xf numFmtId="171" fontId="4" fillId="33" borderId="0" xfId="0" applyNumberFormat="1" applyFont="1" applyFill="1" applyBorder="1" applyAlignment="1">
      <alignment horizontal="right"/>
    </xf>
    <xf numFmtId="177" fontId="11" fillId="33" borderId="0" xfId="0" applyNumberFormat="1" applyFont="1" applyFill="1" applyAlignment="1">
      <alignment/>
    </xf>
    <xf numFmtId="182" fontId="11" fillId="33" borderId="0" xfId="0" applyNumberFormat="1" applyFont="1" applyFill="1" applyAlignment="1">
      <alignment/>
    </xf>
    <xf numFmtId="2" fontId="11" fillId="33" borderId="0" xfId="0" applyNumberFormat="1" applyFont="1" applyFill="1" applyAlignment="1">
      <alignment/>
    </xf>
    <xf numFmtId="0" fontId="48" fillId="33" borderId="0" xfId="0" applyFont="1" applyFill="1" applyAlignment="1">
      <alignment/>
    </xf>
    <xf numFmtId="0" fontId="6" fillId="33" borderId="0" xfId="0" applyFont="1" applyFill="1" applyBorder="1" applyAlignment="1">
      <alignment horizontal="center" vertical="justify"/>
    </xf>
    <xf numFmtId="0" fontId="6" fillId="33" borderId="0" xfId="0" applyFont="1" applyFill="1" applyBorder="1" applyAlignment="1">
      <alignment horizontal="center"/>
    </xf>
    <xf numFmtId="0" fontId="4" fillId="33" borderId="0" xfId="0" applyFont="1" applyFill="1" applyBorder="1" applyAlignment="1">
      <alignment horizontal="center"/>
    </xf>
    <xf numFmtId="0" fontId="8" fillId="33" borderId="10" xfId="0" applyFont="1" applyFill="1" applyBorder="1" applyAlignment="1">
      <alignment horizontal="center"/>
    </xf>
    <xf numFmtId="0" fontId="8" fillId="33" borderId="0" xfId="0" applyFont="1" applyFill="1" applyBorder="1" applyAlignment="1">
      <alignment horizontal="right" vertical="justify"/>
    </xf>
    <xf numFmtId="171" fontId="12" fillId="33" borderId="0" xfId="0" applyNumberFormat="1" applyFont="1" applyFill="1" applyBorder="1" applyAlignment="1">
      <alignment/>
    </xf>
    <xf numFmtId="171" fontId="8" fillId="33" borderId="0" xfId="0" applyNumberFormat="1" applyFont="1" applyFill="1" applyAlignment="1">
      <alignment/>
    </xf>
    <xf numFmtId="171" fontId="12" fillId="33" borderId="0" xfId="0" applyNumberFormat="1" applyFont="1" applyFill="1" applyAlignment="1">
      <alignment/>
    </xf>
    <xf numFmtId="0" fontId="12" fillId="33" borderId="0" xfId="0" applyFont="1" applyFill="1" applyAlignment="1">
      <alignment/>
    </xf>
    <xf numFmtId="0" fontId="12" fillId="33" borderId="0" xfId="0" applyFont="1" applyFill="1" applyBorder="1" applyAlignment="1">
      <alignment/>
    </xf>
    <xf numFmtId="171" fontId="5" fillId="33" borderId="0" xfId="0" applyNumberFormat="1" applyFont="1" applyFill="1" applyBorder="1" applyAlignment="1">
      <alignment horizontal="center"/>
    </xf>
    <xf numFmtId="171" fontId="4" fillId="33" borderId="0" xfId="0" applyNumberFormat="1" applyFont="1" applyFill="1" applyAlignment="1">
      <alignment/>
    </xf>
    <xf numFmtId="1" fontId="5" fillId="33" borderId="0" xfId="0" applyNumberFormat="1" applyFont="1" applyFill="1" applyBorder="1" applyAlignment="1">
      <alignment horizontal="right"/>
    </xf>
    <xf numFmtId="0" fontId="12" fillId="33" borderId="0" xfId="0" applyFont="1" applyFill="1" applyBorder="1" applyAlignment="1">
      <alignment horizontal="center"/>
    </xf>
    <xf numFmtId="171" fontId="12" fillId="33" borderId="0" xfId="0" applyNumberFormat="1" applyFont="1" applyFill="1" applyBorder="1" applyAlignment="1">
      <alignment horizontal="center"/>
    </xf>
    <xf numFmtId="183" fontId="12" fillId="33" borderId="0" xfId="0" applyNumberFormat="1" applyFont="1" applyFill="1" applyAlignment="1">
      <alignment/>
    </xf>
    <xf numFmtId="183" fontId="4" fillId="33" borderId="0" xfId="0" applyNumberFormat="1" applyFont="1" applyFill="1" applyAlignment="1">
      <alignment/>
    </xf>
    <xf numFmtId="0" fontId="4" fillId="33" borderId="0" xfId="0" applyFont="1" applyFill="1" applyAlignment="1">
      <alignment/>
    </xf>
    <xf numFmtId="0" fontId="4" fillId="33" borderId="0" xfId="0" applyFont="1" applyFill="1" applyBorder="1" applyAlignment="1">
      <alignment horizontal="right"/>
    </xf>
    <xf numFmtId="171" fontId="8" fillId="33" borderId="0" xfId="0" applyNumberFormat="1" applyFont="1" applyFill="1" applyBorder="1" applyAlignment="1">
      <alignment horizontal="center"/>
    </xf>
    <xf numFmtId="1" fontId="8" fillId="33" borderId="0" xfId="0" applyNumberFormat="1" applyFont="1" applyFill="1" applyBorder="1" applyAlignment="1">
      <alignment horizontal="right"/>
    </xf>
    <xf numFmtId="181" fontId="12" fillId="33" borderId="0" xfId="0" applyNumberFormat="1" applyFont="1" applyFill="1" applyAlignment="1">
      <alignment/>
    </xf>
    <xf numFmtId="171" fontId="6" fillId="33" borderId="0" xfId="0" applyNumberFormat="1" applyFont="1" applyFill="1" applyBorder="1" applyAlignment="1">
      <alignment/>
    </xf>
    <xf numFmtId="171" fontId="7" fillId="33" borderId="0" xfId="0" applyNumberFormat="1" applyFont="1" applyFill="1" applyBorder="1" applyAlignment="1">
      <alignment/>
    </xf>
    <xf numFmtId="171" fontId="7" fillId="33" borderId="0" xfId="0" applyNumberFormat="1" applyFont="1" applyFill="1" applyBorder="1" applyAlignment="1">
      <alignment horizontal="right"/>
    </xf>
    <xf numFmtId="171" fontId="7" fillId="33" borderId="0" xfId="0" applyNumberFormat="1" applyFont="1" applyFill="1" applyAlignment="1">
      <alignment/>
    </xf>
    <xf numFmtId="181" fontId="6" fillId="33" borderId="0" xfId="0" applyNumberFormat="1" applyFont="1" applyFill="1" applyAlignment="1">
      <alignment/>
    </xf>
    <xf numFmtId="176" fontId="11" fillId="33" borderId="0" xfId="0" applyNumberFormat="1" applyFont="1" applyFill="1" applyAlignment="1">
      <alignment/>
    </xf>
    <xf numFmtId="179" fontId="11" fillId="33" borderId="0" xfId="0" applyNumberFormat="1" applyFont="1" applyFill="1" applyAlignment="1">
      <alignment/>
    </xf>
    <xf numFmtId="186" fontId="5" fillId="33" borderId="0" xfId="0" applyNumberFormat="1" applyFont="1" applyFill="1" applyAlignment="1">
      <alignment/>
    </xf>
    <xf numFmtId="0" fontId="0" fillId="33" borderId="0" xfId="0" applyFill="1" applyAlignment="1">
      <alignment horizontal="center" wrapText="1"/>
    </xf>
    <xf numFmtId="0" fontId="0" fillId="33" borderId="10" xfId="0" applyFill="1" applyBorder="1" applyAlignment="1">
      <alignment horizontal="center" wrapText="1"/>
    </xf>
    <xf numFmtId="0" fontId="8" fillId="33" borderId="0" xfId="0" applyFont="1" applyFill="1" applyBorder="1" applyAlignment="1">
      <alignment horizontal="right" wrapText="1"/>
    </xf>
    <xf numFmtId="0" fontId="8" fillId="33" borderId="0" xfId="0" applyFont="1" applyFill="1" applyBorder="1" applyAlignment="1" quotePrefix="1">
      <alignment horizontal="right" wrapText="1"/>
    </xf>
    <xf numFmtId="0" fontId="8" fillId="33" borderId="10" xfId="0" applyFont="1" applyFill="1" applyBorder="1" applyAlignment="1">
      <alignment horizontal="right" wrapText="1"/>
    </xf>
    <xf numFmtId="49" fontId="8" fillId="33" borderId="10" xfId="0" applyNumberFormat="1" applyFont="1" applyFill="1" applyBorder="1" applyAlignment="1">
      <alignment horizontal="center"/>
    </xf>
    <xf numFmtId="175" fontId="12" fillId="33" borderId="0" xfId="0" applyNumberFormat="1" applyFont="1" applyFill="1" applyBorder="1" applyAlignment="1">
      <alignment/>
    </xf>
    <xf numFmtId="1" fontId="12" fillId="33" borderId="0" xfId="0" applyNumberFormat="1" applyFont="1" applyFill="1" applyBorder="1" applyAlignment="1">
      <alignment/>
    </xf>
    <xf numFmtId="1" fontId="5" fillId="33" borderId="0" xfId="0" applyNumberFormat="1" applyFont="1" applyFill="1" applyBorder="1" applyAlignment="1">
      <alignment/>
    </xf>
    <xf numFmtId="175" fontId="8" fillId="33" borderId="0" xfId="0" applyNumberFormat="1" applyFont="1" applyFill="1" applyBorder="1" applyAlignment="1">
      <alignment horizontal="center"/>
    </xf>
    <xf numFmtId="1" fontId="8" fillId="33" borderId="0" xfId="0" applyNumberFormat="1" applyFont="1" applyFill="1" applyBorder="1" applyAlignment="1">
      <alignment/>
    </xf>
    <xf numFmtId="175" fontId="5" fillId="33" borderId="0" xfId="0" applyNumberFormat="1" applyFont="1" applyFill="1" applyBorder="1" applyAlignment="1">
      <alignment horizontal="center"/>
    </xf>
    <xf numFmtId="175" fontId="4" fillId="33" borderId="0" xfId="0" applyNumberFormat="1" applyFont="1" applyFill="1" applyBorder="1" applyAlignment="1">
      <alignment/>
    </xf>
    <xf numFmtId="188" fontId="5" fillId="33" borderId="0" xfId="0" applyNumberFormat="1" applyFont="1" applyFill="1" applyBorder="1" applyAlignment="1">
      <alignment horizontal="center"/>
    </xf>
    <xf numFmtId="181" fontId="8" fillId="33" borderId="0" xfId="0" applyNumberFormat="1" applyFont="1" applyFill="1" applyBorder="1" applyAlignment="1">
      <alignment/>
    </xf>
    <xf numFmtId="181" fontId="8" fillId="33" borderId="0" xfId="0" applyNumberFormat="1" applyFont="1" applyFill="1" applyAlignment="1">
      <alignment/>
    </xf>
    <xf numFmtId="182" fontId="8" fillId="33" borderId="0" xfId="0" applyNumberFormat="1" applyFont="1" applyFill="1" applyBorder="1" applyAlignment="1">
      <alignment/>
    </xf>
    <xf numFmtId="0" fontId="7" fillId="33" borderId="0" xfId="0" applyFont="1" applyFill="1" applyBorder="1" applyAlignment="1">
      <alignment/>
    </xf>
    <xf numFmtId="182" fontId="7" fillId="33" borderId="0" xfId="0" applyNumberFormat="1" applyFont="1" applyFill="1" applyBorder="1" applyAlignment="1">
      <alignment/>
    </xf>
    <xf numFmtId="172" fontId="5" fillId="33" borderId="0" xfId="42" applyFont="1" applyFill="1" applyAlignment="1">
      <alignment/>
    </xf>
    <xf numFmtId="190" fontId="8" fillId="33" borderId="0" xfId="0" applyNumberFormat="1" applyFont="1" applyFill="1" applyBorder="1" applyAlignment="1">
      <alignment/>
    </xf>
    <xf numFmtId="191" fontId="8" fillId="33" borderId="0" xfId="0" applyNumberFormat="1" applyFont="1" applyFill="1" applyBorder="1" applyAlignment="1">
      <alignment/>
    </xf>
    <xf numFmtId="191" fontId="5" fillId="33" borderId="0" xfId="0" applyNumberFormat="1" applyFont="1" applyFill="1" applyBorder="1" applyAlignment="1">
      <alignment/>
    </xf>
    <xf numFmtId="191" fontId="7" fillId="33" borderId="0" xfId="0" applyNumberFormat="1" applyFont="1" applyFill="1" applyBorder="1" applyAlignment="1">
      <alignment/>
    </xf>
    <xf numFmtId="192" fontId="0" fillId="0" borderId="0" xfId="0" applyNumberFormat="1" applyFill="1" applyBorder="1" applyAlignment="1">
      <alignment/>
    </xf>
    <xf numFmtId="186" fontId="7" fillId="33" borderId="0" xfId="0" applyNumberFormat="1" applyFont="1" applyFill="1" applyBorder="1" applyAlignment="1">
      <alignment/>
    </xf>
    <xf numFmtId="1" fontId="7" fillId="33" borderId="0" xfId="0" applyNumberFormat="1" applyFont="1" applyFill="1" applyBorder="1" applyAlignment="1">
      <alignment/>
    </xf>
    <xf numFmtId="0" fontId="8" fillId="33" borderId="0" xfId="0" applyFont="1" applyFill="1" applyBorder="1" applyAlignment="1">
      <alignment horizontal="center" wrapText="1"/>
    </xf>
    <xf numFmtId="0" fontId="8" fillId="33" borderId="0" xfId="0" applyFont="1" applyFill="1" applyBorder="1" applyAlignment="1">
      <alignment wrapText="1"/>
    </xf>
    <xf numFmtId="0" fontId="8"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right"/>
    </xf>
    <xf numFmtId="0" fontId="8" fillId="0" borderId="10" xfId="0" applyFont="1" applyFill="1" applyBorder="1" applyAlignment="1">
      <alignment/>
    </xf>
    <xf numFmtId="0" fontId="8" fillId="0" borderId="10" xfId="0" applyFont="1" applyFill="1" applyBorder="1" applyAlignment="1">
      <alignment horizontal="right" wrapText="1"/>
    </xf>
    <xf numFmtId="0" fontId="8" fillId="0" borderId="10" xfId="0" applyFont="1" applyFill="1" applyBorder="1" applyAlignment="1">
      <alignment horizontal="righ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left" indent="1"/>
    </xf>
    <xf numFmtId="171" fontId="5" fillId="0" borderId="0"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3" fontId="8" fillId="0" borderId="0" xfId="0" applyNumberFormat="1" applyFont="1" applyFill="1" applyBorder="1" applyAlignment="1">
      <alignment/>
    </xf>
    <xf numFmtId="171" fontId="12" fillId="0" borderId="0" xfId="0" applyNumberFormat="1" applyFont="1" applyFill="1" applyBorder="1" applyAlignment="1">
      <alignment/>
    </xf>
    <xf numFmtId="171" fontId="8" fillId="0" borderId="0" xfId="0" applyNumberFormat="1" applyFont="1" applyFill="1" applyBorder="1" applyAlignment="1">
      <alignment/>
    </xf>
    <xf numFmtId="0" fontId="12" fillId="0" borderId="0" xfId="0" applyFont="1" applyFill="1" applyBorder="1" applyAlignment="1">
      <alignment/>
    </xf>
    <xf numFmtId="172" fontId="8" fillId="0" borderId="0" xfId="0" applyNumberFormat="1" applyFont="1" applyFill="1" applyBorder="1" applyAlignment="1">
      <alignment/>
    </xf>
    <xf numFmtId="0" fontId="8" fillId="0" borderId="0" xfId="0" applyFont="1" applyFill="1" applyBorder="1" applyAlignment="1">
      <alignment horizontal="right" wrapText="1"/>
    </xf>
    <xf numFmtId="1" fontId="5" fillId="0" borderId="0" xfId="0" applyNumberFormat="1" applyFont="1" applyFill="1" applyBorder="1" applyAlignment="1">
      <alignment/>
    </xf>
    <xf numFmtId="175" fontId="5" fillId="0" borderId="0" xfId="0" applyNumberFormat="1" applyFont="1" applyFill="1" applyBorder="1" applyAlignment="1">
      <alignment/>
    </xf>
    <xf numFmtId="0" fontId="11" fillId="0" borderId="0" xfId="0" applyFont="1" applyFill="1" applyBorder="1" applyAlignment="1">
      <alignment/>
    </xf>
    <xf numFmtId="1" fontId="8" fillId="0" borderId="0" xfId="0" applyNumberFormat="1" applyFont="1" applyFill="1" applyBorder="1" applyAlignment="1">
      <alignment/>
    </xf>
    <xf numFmtId="175" fontId="8" fillId="0" borderId="0" xfId="0" applyNumberFormat="1" applyFont="1" applyFill="1" applyBorder="1" applyAlignment="1">
      <alignment/>
    </xf>
    <xf numFmtId="3" fontId="5" fillId="0" borderId="0" xfId="0" applyNumberFormat="1" applyFont="1" applyFill="1" applyBorder="1" applyAlignment="1">
      <alignment horizontal="right"/>
    </xf>
    <xf numFmtId="0" fontId="8" fillId="33" borderId="12" xfId="0" applyFont="1" applyFill="1" applyBorder="1" applyAlignment="1">
      <alignment horizontal="right"/>
    </xf>
    <xf numFmtId="3" fontId="8" fillId="33" borderId="12" xfId="0" applyNumberFormat="1" applyFont="1" applyFill="1" applyBorder="1" applyAlignment="1">
      <alignment/>
    </xf>
    <xf numFmtId="0" fontId="8" fillId="33" borderId="0" xfId="0" applyFont="1" applyFill="1" applyBorder="1" applyAlignment="1">
      <alignment horizontal="left"/>
    </xf>
    <xf numFmtId="0" fontId="0" fillId="33" borderId="0" xfId="0"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vertical="justify"/>
    </xf>
    <xf numFmtId="0" fontId="8" fillId="33" borderId="0" xfId="0" applyFont="1" applyFill="1" applyBorder="1" applyAlignment="1">
      <alignment horizontal="center" wrapText="1"/>
    </xf>
    <xf numFmtId="0" fontId="8" fillId="33" borderId="10" xfId="0" applyFont="1" applyFill="1" applyBorder="1" applyAlignment="1">
      <alignment horizontal="center" wrapText="1"/>
    </xf>
    <xf numFmtId="0" fontId="8" fillId="33" borderId="0" xfId="0" applyFont="1" applyFill="1" applyBorder="1" applyAlignment="1">
      <alignment wrapText="1"/>
    </xf>
    <xf numFmtId="0" fontId="8" fillId="33" borderId="10" xfId="0" applyFont="1" applyFill="1" applyBorder="1" applyAlignment="1">
      <alignment wrapText="1"/>
    </xf>
    <xf numFmtId="0" fontId="8" fillId="33" borderId="10" xfId="0" applyFont="1" applyFill="1" applyBorder="1" applyAlignment="1">
      <alignment/>
    </xf>
    <xf numFmtId="0" fontId="0" fillId="33" borderId="10" xfId="0" applyFill="1" applyBorder="1" applyAlignment="1">
      <alignment horizontal="center" vertical="justify"/>
    </xf>
    <xf numFmtId="0" fontId="0" fillId="33" borderId="0" xfId="0" applyFill="1" applyAlignment="1">
      <alignment horizontal="center" wrapText="1"/>
    </xf>
    <xf numFmtId="0" fontId="0" fillId="33"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7"/>
  <sheetViews>
    <sheetView tabSelected="1" zoomScalePageLayoutView="0" workbookViewId="0" topLeftCell="A1">
      <selection activeCell="B22" sqref="B22"/>
    </sheetView>
  </sheetViews>
  <sheetFormatPr defaultColWidth="9.140625" defaultRowHeight="12.75"/>
  <cols>
    <col min="1" max="1" width="29.57421875" style="1" customWidth="1"/>
    <col min="2" max="2" width="98.57421875" style="1" customWidth="1"/>
    <col min="3" max="16384" width="9.140625" style="1" customWidth="1"/>
  </cols>
  <sheetData>
    <row r="1" spans="1:2" ht="12.75" customHeight="1">
      <c r="A1" s="167" t="s">
        <v>162</v>
      </c>
      <c r="B1" s="168"/>
    </row>
    <row r="2" ht="12.75" customHeight="1"/>
    <row r="3" spans="1:2" ht="12.75" customHeight="1">
      <c r="A3" s="2" t="s">
        <v>163</v>
      </c>
      <c r="B3" s="2" t="s">
        <v>164</v>
      </c>
    </row>
    <row r="4" spans="1:2" ht="12.75" customHeight="1" hidden="1">
      <c r="A4" s="3"/>
      <c r="B4" s="2"/>
    </row>
    <row r="5" spans="1:2" ht="12.75" customHeight="1">
      <c r="A5" s="3"/>
      <c r="B5" s="2"/>
    </row>
    <row r="6" spans="1:2" ht="40.5" customHeight="1">
      <c r="A6" s="2" t="s">
        <v>165</v>
      </c>
      <c r="B6" s="2" t="s">
        <v>166</v>
      </c>
    </row>
    <row r="7" spans="1:2" ht="12.75" customHeight="1">
      <c r="A7" s="2"/>
      <c r="B7" s="2"/>
    </row>
    <row r="8" spans="1:2" ht="12.75" customHeight="1">
      <c r="A8" s="2" t="s">
        <v>167</v>
      </c>
      <c r="B8" s="2" t="s">
        <v>168</v>
      </c>
    </row>
    <row r="9" spans="1:2" ht="12.75" customHeight="1">
      <c r="A9" s="2"/>
      <c r="B9" s="2"/>
    </row>
    <row r="10" spans="1:2" ht="39.75" customHeight="1">
      <c r="A10" s="2" t="s">
        <v>169</v>
      </c>
      <c r="B10" s="2" t="s">
        <v>170</v>
      </c>
    </row>
    <row r="11" spans="1:2" ht="12.75" customHeight="1">
      <c r="A11" s="2"/>
      <c r="B11" s="2"/>
    </row>
    <row r="12" spans="1:2" ht="27" customHeight="1">
      <c r="A12" s="2" t="s">
        <v>0</v>
      </c>
      <c r="B12" s="2" t="s">
        <v>171</v>
      </c>
    </row>
    <row r="13" spans="1:2" ht="12.75" customHeight="1">
      <c r="A13" s="2"/>
      <c r="B13" s="2"/>
    </row>
    <row r="14" spans="1:2" ht="53.25" customHeight="1">
      <c r="A14" s="2" t="s">
        <v>172</v>
      </c>
      <c r="B14" s="2" t="s">
        <v>173</v>
      </c>
    </row>
    <row r="15" spans="1:2" ht="12.75" customHeight="1">
      <c r="A15" s="2"/>
      <c r="B15" s="2"/>
    </row>
    <row r="16" spans="1:2" ht="15" customHeight="1">
      <c r="A16" s="2" t="s">
        <v>174</v>
      </c>
      <c r="B16" s="2" t="s">
        <v>175</v>
      </c>
    </row>
    <row r="17" spans="1:2" ht="12.75" customHeight="1">
      <c r="A17" s="2"/>
      <c r="B17" s="2"/>
    </row>
    <row r="18" spans="1:2" ht="27.75" customHeight="1">
      <c r="A18" s="2" t="s">
        <v>126</v>
      </c>
      <c r="B18" s="2" t="s">
        <v>176</v>
      </c>
    </row>
    <row r="19" spans="1:2" ht="12.75" customHeight="1">
      <c r="A19" s="2"/>
      <c r="B19" s="2"/>
    </row>
    <row r="20" spans="1:2" ht="27" customHeight="1">
      <c r="A20" s="2" t="s">
        <v>177</v>
      </c>
      <c r="B20" s="2" t="s">
        <v>178</v>
      </c>
    </row>
    <row r="21" spans="1:2" ht="12.75" customHeight="1">
      <c r="A21" s="2"/>
      <c r="B21" s="2"/>
    </row>
    <row r="22" spans="1:2" ht="39.75" customHeight="1">
      <c r="A22" s="2" t="s">
        <v>179</v>
      </c>
      <c r="B22" s="2" t="s">
        <v>258</v>
      </c>
    </row>
    <row r="23" spans="1:2" ht="12.75" customHeight="1">
      <c r="A23" s="2"/>
      <c r="B23" s="2"/>
    </row>
    <row r="24" spans="1:2" ht="27" customHeight="1">
      <c r="A24" s="2" t="s">
        <v>180</v>
      </c>
      <c r="B24" s="2" t="s">
        <v>181</v>
      </c>
    </row>
    <row r="25" spans="1:2" ht="12.75" customHeight="1">
      <c r="A25" s="2"/>
      <c r="B25" s="2"/>
    </row>
    <row r="26" spans="1:2" ht="13.5" customHeight="1">
      <c r="A26" s="2" t="s">
        <v>182</v>
      </c>
      <c r="B26" s="2" t="s">
        <v>183</v>
      </c>
    </row>
    <row r="27" spans="1:2" ht="12.75" customHeight="1">
      <c r="A27" s="2"/>
      <c r="B27" s="2"/>
    </row>
    <row r="28" spans="1:2" ht="25.5" customHeight="1">
      <c r="A28" s="2" t="s">
        <v>184</v>
      </c>
      <c r="B28" s="2" t="s">
        <v>185</v>
      </c>
    </row>
    <row r="29" spans="1:2" ht="12.75" customHeight="1">
      <c r="A29" s="2"/>
      <c r="B29" s="2"/>
    </row>
    <row r="30" spans="1:2" ht="27" customHeight="1">
      <c r="A30" s="2" t="s">
        <v>186</v>
      </c>
      <c r="B30" s="2" t="s">
        <v>187</v>
      </c>
    </row>
    <row r="31" spans="1:2" ht="12.75" customHeight="1">
      <c r="A31" s="2"/>
      <c r="B31" s="2"/>
    </row>
    <row r="32" spans="1:2" ht="15.75" customHeight="1">
      <c r="A32" s="2" t="s">
        <v>82</v>
      </c>
      <c r="B32" s="2" t="s">
        <v>188</v>
      </c>
    </row>
    <row r="33" spans="1:2" ht="12.75" customHeight="1">
      <c r="A33" s="2"/>
      <c r="B33" s="2"/>
    </row>
    <row r="34" spans="1:2" ht="28.5" customHeight="1">
      <c r="A34" s="2" t="s">
        <v>189</v>
      </c>
      <c r="B34" s="2" t="s">
        <v>190</v>
      </c>
    </row>
    <row r="35" spans="1:2" ht="12.75" customHeight="1">
      <c r="A35" s="2"/>
      <c r="B35" s="2"/>
    </row>
    <row r="36" spans="1:2" ht="18.75" customHeight="1">
      <c r="A36" s="2" t="s">
        <v>191</v>
      </c>
      <c r="B36" s="2" t="s">
        <v>192</v>
      </c>
    </row>
    <row r="37" spans="1:2" ht="12.75" customHeight="1">
      <c r="A37" s="2"/>
      <c r="B37" s="2"/>
    </row>
    <row r="38" spans="1:2" ht="43.5" customHeight="1">
      <c r="A38" s="2" t="s">
        <v>193</v>
      </c>
      <c r="B38" s="2" t="s">
        <v>194</v>
      </c>
    </row>
    <row r="39" spans="1:2" ht="12.75" customHeight="1">
      <c r="A39" s="2"/>
      <c r="B39" s="2"/>
    </row>
    <row r="40" spans="1:2" ht="15.75" customHeight="1">
      <c r="A40" s="2" t="s">
        <v>195</v>
      </c>
      <c r="B40" s="2" t="s">
        <v>196</v>
      </c>
    </row>
    <row r="41" spans="1:2" ht="12.75" customHeight="1">
      <c r="A41" s="2"/>
      <c r="B41" s="2"/>
    </row>
    <row r="42" spans="1:2" ht="27.75" customHeight="1">
      <c r="A42" s="2" t="s">
        <v>245</v>
      </c>
      <c r="B42" s="2" t="s">
        <v>246</v>
      </c>
    </row>
    <row r="43" spans="1:2" ht="12.75" customHeight="1">
      <c r="A43" s="2"/>
      <c r="B43" s="2"/>
    </row>
    <row r="44" spans="1:2" ht="30" customHeight="1">
      <c r="A44" s="2" t="s">
        <v>197</v>
      </c>
      <c r="B44" s="2" t="s">
        <v>247</v>
      </c>
    </row>
    <row r="45" spans="1:2" ht="30" customHeight="1">
      <c r="A45" s="2"/>
      <c r="B45" s="2"/>
    </row>
    <row r="46" spans="1:2" ht="12.75">
      <c r="A46" s="4"/>
      <c r="B46" s="4"/>
    </row>
    <row r="47" spans="1:2" ht="12.75">
      <c r="A47" s="167" t="s">
        <v>198</v>
      </c>
      <c r="B47" s="168"/>
    </row>
    <row r="48" spans="1:2" ht="12.75">
      <c r="A48" s="5" t="s">
        <v>199</v>
      </c>
      <c r="B48" s="2"/>
    </row>
    <row r="49" spans="1:2" ht="12.75">
      <c r="A49" s="5" t="s">
        <v>210</v>
      </c>
      <c r="B49" s="2"/>
    </row>
    <row r="50" spans="1:2" ht="12.75">
      <c r="A50" s="5" t="s">
        <v>211</v>
      </c>
      <c r="B50" s="2"/>
    </row>
    <row r="51" spans="1:2" ht="12.75">
      <c r="A51" s="5" t="s">
        <v>212</v>
      </c>
      <c r="B51" s="2"/>
    </row>
    <row r="52" spans="1:2" ht="12.75">
      <c r="A52" s="5" t="s">
        <v>213</v>
      </c>
      <c r="B52" s="2"/>
    </row>
    <row r="53" spans="1:2" ht="12.75">
      <c r="A53" s="5" t="s">
        <v>214</v>
      </c>
      <c r="B53" s="2"/>
    </row>
    <row r="54" spans="1:2" ht="12.75">
      <c r="A54" s="5" t="s">
        <v>215</v>
      </c>
      <c r="B54" s="2"/>
    </row>
    <row r="55" spans="1:2" ht="12.75">
      <c r="A55" s="5" t="s">
        <v>216</v>
      </c>
      <c r="B55" s="2"/>
    </row>
    <row r="56" spans="1:2" ht="12.75">
      <c r="A56" s="5" t="s">
        <v>217</v>
      </c>
      <c r="B56" s="2"/>
    </row>
    <row r="57" spans="1:2" ht="12.75">
      <c r="A57" s="2"/>
      <c r="B57" s="2"/>
    </row>
  </sheetData>
  <sheetProtection/>
  <mergeCells count="2">
    <mergeCell ref="A1:B1"/>
    <mergeCell ref="A47:B4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L28" sqref="L28"/>
    </sheetView>
  </sheetViews>
  <sheetFormatPr defaultColWidth="9.140625" defaultRowHeight="12.75"/>
  <cols>
    <col min="1" max="1" width="68.421875" style="142" customWidth="1"/>
    <col min="2" max="8" width="20.57421875" style="142" customWidth="1"/>
    <col min="9" max="9" width="28.140625" style="142" customWidth="1"/>
    <col min="10" max="13" width="20.57421875" style="142" customWidth="1"/>
    <col min="14" max="16384" width="9.140625" style="142" customWidth="1"/>
  </cols>
  <sheetData>
    <row r="1" ht="12.75" customHeight="1">
      <c r="A1" s="141" t="s">
        <v>314</v>
      </c>
    </row>
    <row r="2" ht="12.75" customHeight="1">
      <c r="A2" s="141"/>
    </row>
    <row r="3" ht="12.75" customHeight="1"/>
    <row r="4" spans="9:12" ht="12.75" customHeight="1">
      <c r="I4" s="143"/>
      <c r="L4" s="158" t="s">
        <v>94</v>
      </c>
    </row>
    <row r="5" spans="2:13" ht="12.75" customHeight="1">
      <c r="B5" s="143" t="s">
        <v>3</v>
      </c>
      <c r="C5" s="158" t="s">
        <v>93</v>
      </c>
      <c r="D5" s="143" t="s">
        <v>219</v>
      </c>
      <c r="E5" s="143" t="s">
        <v>220</v>
      </c>
      <c r="F5" s="143" t="s">
        <v>221</v>
      </c>
      <c r="G5" s="143" t="s">
        <v>222</v>
      </c>
      <c r="H5" s="143" t="s">
        <v>223</v>
      </c>
      <c r="I5" s="143" t="s">
        <v>218</v>
      </c>
      <c r="J5" s="143"/>
      <c r="K5" s="143" t="s">
        <v>225</v>
      </c>
      <c r="L5" s="143" t="s">
        <v>226</v>
      </c>
      <c r="M5" s="143"/>
    </row>
    <row r="6" spans="1:13" ht="12.75" customHeight="1">
      <c r="A6" s="144" t="s">
        <v>160</v>
      </c>
      <c r="B6" s="145" t="s">
        <v>227</v>
      </c>
      <c r="C6" s="145" t="s">
        <v>228</v>
      </c>
      <c r="D6" s="146" t="s">
        <v>229</v>
      </c>
      <c r="E6" s="146" t="s">
        <v>229</v>
      </c>
      <c r="F6" s="146" t="s">
        <v>229</v>
      </c>
      <c r="G6" s="146" t="s">
        <v>229</v>
      </c>
      <c r="H6" s="145" t="s">
        <v>230</v>
      </c>
      <c r="I6" s="145" t="s">
        <v>224</v>
      </c>
      <c r="J6" s="145" t="s">
        <v>232</v>
      </c>
      <c r="K6" s="145" t="s">
        <v>233</v>
      </c>
      <c r="L6" s="145" t="s">
        <v>234</v>
      </c>
      <c r="M6" s="145" t="s">
        <v>257</v>
      </c>
    </row>
    <row r="7" s="147" customFormat="1" ht="12.75" customHeight="1"/>
    <row r="8" spans="1:13" s="147" customFormat="1" ht="12.75" customHeight="1">
      <c r="A8" s="147" t="s">
        <v>80</v>
      </c>
      <c r="B8" s="148">
        <v>92477.2515115708</v>
      </c>
      <c r="C8" s="148">
        <v>251724.29935225402</v>
      </c>
      <c r="D8" s="148">
        <v>43369.545183317554</v>
      </c>
      <c r="E8" s="148">
        <v>536390.465442441</v>
      </c>
      <c r="F8" s="148">
        <v>482.02670394336894</v>
      </c>
      <c r="G8" s="148">
        <v>14295.620866949717</v>
      </c>
      <c r="H8" s="148">
        <v>5066.60480693584</v>
      </c>
      <c r="I8" s="148">
        <v>14917.359983406694</v>
      </c>
      <c r="J8" s="148">
        <v>49628.599467658656</v>
      </c>
      <c r="K8" s="148">
        <v>41312.29013651527</v>
      </c>
      <c r="L8" s="148">
        <v>996718.4806436932</v>
      </c>
      <c r="M8" s="148">
        <v>2046382.5440986864</v>
      </c>
    </row>
    <row r="9" spans="1:13" s="147" customFormat="1" ht="12.75" customHeight="1">
      <c r="A9" s="149" t="s">
        <v>205</v>
      </c>
      <c r="B9" s="148">
        <v>46014.53895451677</v>
      </c>
      <c r="C9" s="148">
        <v>103875.2359626056</v>
      </c>
      <c r="D9" s="148">
        <v>30741.264130244654</v>
      </c>
      <c r="E9" s="148">
        <v>491207.29855777585</v>
      </c>
      <c r="F9" s="148">
        <v>0</v>
      </c>
      <c r="G9" s="148">
        <v>6015.179741503286</v>
      </c>
      <c r="H9" s="148">
        <v>3842.8131450614114</v>
      </c>
      <c r="I9" s="148">
        <v>8928.869598087182</v>
      </c>
      <c r="J9" s="148">
        <v>26666.548042805982</v>
      </c>
      <c r="K9" s="148">
        <v>21343.16976046839</v>
      </c>
      <c r="L9" s="148">
        <v>491126.3642806711</v>
      </c>
      <c r="M9" s="148">
        <v>1229761.2821737402</v>
      </c>
    </row>
    <row r="10" spans="1:13" s="147" customFormat="1" ht="12.75" customHeight="1">
      <c r="A10" s="149" t="s">
        <v>206</v>
      </c>
      <c r="B10" s="148">
        <v>46462.71255705402</v>
      </c>
      <c r="C10" s="148">
        <v>147849.06338964842</v>
      </c>
      <c r="D10" s="148">
        <v>12628.2810530729</v>
      </c>
      <c r="E10" s="148">
        <v>45183.16688466518</v>
      </c>
      <c r="F10" s="148">
        <v>482.02670394336894</v>
      </c>
      <c r="G10" s="148">
        <v>8280.441125446432</v>
      </c>
      <c r="H10" s="148">
        <v>1223.791661874429</v>
      </c>
      <c r="I10" s="148">
        <v>5988.490385319512</v>
      </c>
      <c r="J10" s="148">
        <v>22962.051424852674</v>
      </c>
      <c r="K10" s="148">
        <v>19969.12037604688</v>
      </c>
      <c r="L10" s="148">
        <v>505592.1163630221</v>
      </c>
      <c r="M10" s="148">
        <v>816621.261924946</v>
      </c>
    </row>
    <row r="11" spans="2:13" s="147" customFormat="1" ht="12.75" customHeight="1">
      <c r="B11" s="148"/>
      <c r="C11" s="148"/>
      <c r="D11" s="148"/>
      <c r="E11" s="148"/>
      <c r="F11" s="148"/>
      <c r="G11" s="148"/>
      <c r="H11" s="148"/>
      <c r="I11" s="148"/>
      <c r="J11" s="148"/>
      <c r="K11" s="148"/>
      <c r="L11" s="148"/>
      <c r="M11" s="148"/>
    </row>
    <row r="12" spans="1:13" s="147" customFormat="1" ht="12.75" customHeight="1">
      <c r="A12" s="147" t="s">
        <v>81</v>
      </c>
      <c r="B12" s="148">
        <v>13991.259395612737</v>
      </c>
      <c r="C12" s="148">
        <v>24685.91048267612</v>
      </c>
      <c r="D12" s="148">
        <v>4258.690732904773</v>
      </c>
      <c r="E12" s="148">
        <v>41572.501048562524</v>
      </c>
      <c r="F12" s="148">
        <v>0</v>
      </c>
      <c r="G12" s="148">
        <v>1462.219014543025</v>
      </c>
      <c r="H12" s="148">
        <v>4620.552864246124</v>
      </c>
      <c r="I12" s="148">
        <v>4195.075289122336</v>
      </c>
      <c r="J12" s="148">
        <v>8902.378507260508</v>
      </c>
      <c r="K12" s="148">
        <v>12075.426734723049</v>
      </c>
      <c r="L12" s="148">
        <v>147677.08388690013</v>
      </c>
      <c r="M12" s="148">
        <v>263441.09795655136</v>
      </c>
    </row>
    <row r="13" spans="1:13" s="147" customFormat="1" ht="12.75" customHeight="1">
      <c r="A13" s="149" t="s">
        <v>205</v>
      </c>
      <c r="B13" s="148">
        <v>5778.640202123886</v>
      </c>
      <c r="C13" s="148">
        <v>7130.967754214834</v>
      </c>
      <c r="D13" s="148">
        <v>3334.167848215589</v>
      </c>
      <c r="E13" s="148">
        <v>37249.49381055255</v>
      </c>
      <c r="F13" s="148">
        <v>0</v>
      </c>
      <c r="G13" s="148">
        <v>0</v>
      </c>
      <c r="H13" s="148">
        <v>3808.7827643786263</v>
      </c>
      <c r="I13" s="148">
        <v>998.9700534267139</v>
      </c>
      <c r="J13" s="148">
        <v>5459.668004211726</v>
      </c>
      <c r="K13" s="148">
        <v>3643.781834040484</v>
      </c>
      <c r="L13" s="148">
        <v>59763.01831995776</v>
      </c>
      <c r="M13" s="148">
        <v>127167.49059112216</v>
      </c>
    </row>
    <row r="14" spans="1:13" s="147" customFormat="1" ht="12.75" customHeight="1">
      <c r="A14" s="149" t="s">
        <v>206</v>
      </c>
      <c r="B14" s="148">
        <v>8212.61919348885</v>
      </c>
      <c r="C14" s="148">
        <v>17554.942728461287</v>
      </c>
      <c r="D14" s="148">
        <v>924.5228846891839</v>
      </c>
      <c r="E14" s="148">
        <v>4323.007238009973</v>
      </c>
      <c r="F14" s="148">
        <v>0</v>
      </c>
      <c r="G14" s="148">
        <v>1462.219014543025</v>
      </c>
      <c r="H14" s="148">
        <v>811.770099867498</v>
      </c>
      <c r="I14" s="148">
        <v>3196.1052356956225</v>
      </c>
      <c r="J14" s="148">
        <v>3442.710503048782</v>
      </c>
      <c r="K14" s="148">
        <v>8431.644900682564</v>
      </c>
      <c r="L14" s="148">
        <v>87914.06556694237</v>
      </c>
      <c r="M14" s="148">
        <v>136273.60736542917</v>
      </c>
    </row>
    <row r="15" spans="2:13" s="147" customFormat="1" ht="12.75" customHeight="1">
      <c r="B15" s="148"/>
      <c r="C15" s="148"/>
      <c r="D15" s="148"/>
      <c r="E15" s="148"/>
      <c r="F15" s="148"/>
      <c r="G15" s="148"/>
      <c r="H15" s="148"/>
      <c r="I15" s="148"/>
      <c r="J15" s="148"/>
      <c r="K15" s="148"/>
      <c r="L15" s="148"/>
      <c r="M15" s="148"/>
    </row>
    <row r="16" spans="1:13" s="147" customFormat="1" ht="12.75" customHeight="1">
      <c r="A16" s="147" t="s">
        <v>79</v>
      </c>
      <c r="B16" s="148">
        <v>2208.8440420094294</v>
      </c>
      <c r="C16" s="148">
        <v>16623.227088743086</v>
      </c>
      <c r="D16" s="148">
        <v>1018.981407874468</v>
      </c>
      <c r="E16" s="148">
        <v>15242.826102546005</v>
      </c>
      <c r="F16" s="148">
        <v>0</v>
      </c>
      <c r="G16" s="148">
        <v>0</v>
      </c>
      <c r="H16" s="148">
        <v>621.3530889716034</v>
      </c>
      <c r="I16" s="148">
        <v>1805.3719766685251</v>
      </c>
      <c r="J16" s="148">
        <v>1697.5287627640687</v>
      </c>
      <c r="K16" s="148">
        <v>4617.757312189287</v>
      </c>
      <c r="L16" s="148">
        <v>70306.3285900362</v>
      </c>
      <c r="M16" s="148">
        <v>114142.21837180268</v>
      </c>
    </row>
    <row r="17" spans="1:13" s="147" customFormat="1" ht="12.75" customHeight="1">
      <c r="A17" s="149" t="s">
        <v>205</v>
      </c>
      <c r="B17" s="148">
        <v>2208.8440420094294</v>
      </c>
      <c r="C17" s="148">
        <v>9528.889743488218</v>
      </c>
      <c r="D17" s="148">
        <v>1018.981407874468</v>
      </c>
      <c r="E17" s="148">
        <v>14963.950661303452</v>
      </c>
      <c r="F17" s="148">
        <v>0</v>
      </c>
      <c r="G17" s="148">
        <v>0</v>
      </c>
      <c r="H17" s="148">
        <v>621.3530889716034</v>
      </c>
      <c r="I17" s="148">
        <v>483.3930038304344</v>
      </c>
      <c r="J17" s="148">
        <v>0</v>
      </c>
      <c r="K17" s="148">
        <v>4617.757312189287</v>
      </c>
      <c r="L17" s="148">
        <v>50186.78477049166</v>
      </c>
      <c r="M17" s="148">
        <v>83629.95403015855</v>
      </c>
    </row>
    <row r="18" spans="1:13" s="147" customFormat="1" ht="12.75" customHeight="1">
      <c r="A18" s="149" t="s">
        <v>206</v>
      </c>
      <c r="B18" s="148">
        <v>0</v>
      </c>
      <c r="C18" s="148">
        <v>7094.337345254868</v>
      </c>
      <c r="D18" s="148">
        <v>0</v>
      </c>
      <c r="E18" s="148">
        <v>278.875441242554</v>
      </c>
      <c r="F18" s="148">
        <v>0</v>
      </c>
      <c r="G18" s="148">
        <v>0</v>
      </c>
      <c r="H18" s="148">
        <v>0</v>
      </c>
      <c r="I18" s="148">
        <v>1321.9789728380913</v>
      </c>
      <c r="J18" s="148">
        <v>1697.5287627640687</v>
      </c>
      <c r="K18" s="148">
        <v>0</v>
      </c>
      <c r="L18" s="148">
        <v>20119.543819544542</v>
      </c>
      <c r="M18" s="148">
        <v>30512.264341644124</v>
      </c>
    </row>
    <row r="19" spans="2:13" s="147" customFormat="1" ht="12.75" customHeight="1">
      <c r="B19" s="148"/>
      <c r="C19" s="148"/>
      <c r="D19" s="148"/>
      <c r="E19" s="148"/>
      <c r="F19" s="148"/>
      <c r="G19" s="148"/>
      <c r="H19" s="148"/>
      <c r="I19" s="148"/>
      <c r="J19" s="148"/>
      <c r="K19" s="148"/>
      <c r="L19" s="148"/>
      <c r="M19" s="148"/>
    </row>
    <row r="20" spans="1:13" s="147" customFormat="1" ht="12.75" customHeight="1">
      <c r="A20" s="147" t="s">
        <v>78</v>
      </c>
      <c r="B20" s="148">
        <v>15794.38955248478</v>
      </c>
      <c r="C20" s="148">
        <v>29789.302271415054</v>
      </c>
      <c r="D20" s="148">
        <v>9484.206079131376</v>
      </c>
      <c r="E20" s="148">
        <v>33354.36748993518</v>
      </c>
      <c r="F20" s="148">
        <v>0</v>
      </c>
      <c r="G20" s="148">
        <v>5339.104924165742</v>
      </c>
      <c r="H20" s="148">
        <v>3403.1937845632606</v>
      </c>
      <c r="I20" s="148">
        <v>3614.209496960514</v>
      </c>
      <c r="J20" s="148">
        <v>22203.499690246732</v>
      </c>
      <c r="K20" s="148">
        <v>7648.568376458678</v>
      </c>
      <c r="L20" s="148">
        <v>126847.43322491305</v>
      </c>
      <c r="M20" s="148">
        <v>257478.2748902744</v>
      </c>
    </row>
    <row r="21" spans="1:13" s="147" customFormat="1" ht="12.75" customHeight="1">
      <c r="A21" s="149" t="s">
        <v>205</v>
      </c>
      <c r="B21" s="148">
        <v>8401.929185312274</v>
      </c>
      <c r="C21" s="148">
        <v>19954.596227782255</v>
      </c>
      <c r="D21" s="148">
        <v>8511.413268752072</v>
      </c>
      <c r="E21" s="148">
        <v>26639.19148082452</v>
      </c>
      <c r="F21" s="148">
        <v>0</v>
      </c>
      <c r="G21" s="148">
        <v>4028.90952442386</v>
      </c>
      <c r="H21" s="148">
        <v>1167.6113424934451</v>
      </c>
      <c r="I21" s="148">
        <v>2043.7060010984785</v>
      </c>
      <c r="J21" s="148">
        <v>6349.975891978071</v>
      </c>
      <c r="K21" s="148">
        <v>4322.939154306132</v>
      </c>
      <c r="L21" s="148">
        <v>67025.84433964366</v>
      </c>
      <c r="M21" s="148">
        <v>148446.11641661476</v>
      </c>
    </row>
    <row r="22" spans="1:13" s="147" customFormat="1" ht="12.75" customHeight="1">
      <c r="A22" s="149" t="s">
        <v>206</v>
      </c>
      <c r="B22" s="148">
        <v>7392.460367172505</v>
      </c>
      <c r="C22" s="148">
        <v>9834.7060436328</v>
      </c>
      <c r="D22" s="148">
        <v>972.792810379303</v>
      </c>
      <c r="E22" s="148">
        <v>6715.176009110664</v>
      </c>
      <c r="F22" s="148">
        <v>0</v>
      </c>
      <c r="G22" s="148">
        <v>1310.1953997418814</v>
      </c>
      <c r="H22" s="148">
        <v>2235.5824420698154</v>
      </c>
      <c r="I22" s="148">
        <v>1570.5034958620365</v>
      </c>
      <c r="J22" s="148">
        <v>15853.523798268661</v>
      </c>
      <c r="K22" s="148">
        <v>3325.6292221525464</v>
      </c>
      <c r="L22" s="148">
        <v>59821.58888526939</v>
      </c>
      <c r="M22" s="148">
        <v>109032.1584736596</v>
      </c>
    </row>
    <row r="23" spans="2:13" s="147" customFormat="1" ht="12.75" customHeight="1">
      <c r="B23" s="150"/>
      <c r="C23" s="150"/>
      <c r="D23" s="150"/>
      <c r="E23" s="150"/>
      <c r="F23" s="150"/>
      <c r="G23" s="150"/>
      <c r="H23" s="150"/>
      <c r="I23" s="150"/>
      <c r="J23" s="150"/>
      <c r="K23" s="150"/>
      <c r="L23" s="150"/>
      <c r="M23" s="150"/>
    </row>
    <row r="24" spans="1:13" ht="12.75" customHeight="1">
      <c r="A24" s="151" t="s">
        <v>23</v>
      </c>
      <c r="B24" s="152">
        <v>124471.74450167773</v>
      </c>
      <c r="C24" s="152">
        <v>322822.7391950883</v>
      </c>
      <c r="D24" s="152">
        <v>58131.423403228175</v>
      </c>
      <c r="E24" s="152">
        <v>626560.1600834846</v>
      </c>
      <c r="F24" s="152">
        <v>482.02670394336894</v>
      </c>
      <c r="G24" s="152">
        <v>21096.944805658484</v>
      </c>
      <c r="H24" s="152">
        <v>13711.70454471683</v>
      </c>
      <c r="I24" s="152">
        <v>24532.016746158068</v>
      </c>
      <c r="J24" s="152">
        <v>82432.00642792997</v>
      </c>
      <c r="K24" s="152">
        <v>65654.04255988628</v>
      </c>
      <c r="L24" s="152">
        <v>1341549.3263455424</v>
      </c>
      <c r="M24" s="152">
        <v>2681444.1353173144</v>
      </c>
    </row>
    <row r="25" spans="2:13" ht="12.75" customHeight="1">
      <c r="B25" s="153"/>
      <c r="C25" s="153"/>
      <c r="D25" s="153"/>
      <c r="E25" s="153"/>
      <c r="F25" s="153"/>
      <c r="G25" s="153"/>
      <c r="H25" s="153"/>
      <c r="I25" s="153"/>
      <c r="J25" s="153"/>
      <c r="K25" s="153"/>
      <c r="L25" s="153"/>
      <c r="M25" s="153"/>
    </row>
    <row r="26" spans="1:13" s="156" customFormat="1" ht="12.75" customHeight="1">
      <c r="A26" s="142"/>
      <c r="B26" s="154"/>
      <c r="C26" s="154"/>
      <c r="D26" s="154"/>
      <c r="E26" s="154"/>
      <c r="F26" s="154"/>
      <c r="G26" s="154"/>
      <c r="H26" s="154"/>
      <c r="I26" s="154"/>
      <c r="J26" s="154"/>
      <c r="K26" s="154"/>
      <c r="L26" s="154"/>
      <c r="M26" s="155"/>
    </row>
    <row r="27" spans="1:13" ht="12.75" customHeight="1">
      <c r="A27" s="142" t="s">
        <v>209</v>
      </c>
      <c r="B27" s="153">
        <f>0.752776686284301*100</f>
        <v>75.2776686284301</v>
      </c>
      <c r="C27" s="153">
        <f>0.251185595312532*100</f>
        <v>25.118559531253197</v>
      </c>
      <c r="D27" s="153">
        <f>0.049440926756237*100</f>
        <v>4.9440926756237</v>
      </c>
      <c r="E27" s="153">
        <f>0.223090509234428*100</f>
        <v>22.3090509234428</v>
      </c>
      <c r="F27" s="153">
        <f>0.656386074496052*100</f>
        <v>65.6386074496052</v>
      </c>
      <c r="G27" s="153">
        <f>0.960068591192152*100</f>
        <v>96.0068591192152</v>
      </c>
      <c r="H27" s="153">
        <f>0.588435412557365*100</f>
        <v>58.8435412557365</v>
      </c>
      <c r="I27" s="153">
        <f>0.98*100</f>
        <v>98</v>
      </c>
      <c r="J27" s="153">
        <f>0.130192281529815*100</f>
        <v>13.0192281529815</v>
      </c>
      <c r="K27" s="153">
        <f>0.148281603854274*100</f>
        <v>14.828160385427399</v>
      </c>
      <c r="L27" s="153">
        <f>0.0513911292908481*100</f>
        <v>5.13911292908481</v>
      </c>
      <c r="M27" s="153"/>
    </row>
    <row r="28" spans="2:13" ht="12.75" customHeight="1">
      <c r="B28" s="153"/>
      <c r="C28" s="153"/>
      <c r="D28" s="153"/>
      <c r="E28" s="153"/>
      <c r="F28" s="153"/>
      <c r="G28" s="153"/>
      <c r="H28" s="153"/>
      <c r="I28" s="153"/>
      <c r="J28" s="153"/>
      <c r="K28" s="153"/>
      <c r="L28" s="153"/>
      <c r="M28" s="153"/>
    </row>
    <row r="29" spans="2:13" ht="12.75" customHeight="1">
      <c r="B29" s="153"/>
      <c r="C29" s="153"/>
      <c r="D29" s="153"/>
      <c r="E29" s="153"/>
      <c r="F29" s="153"/>
      <c r="G29" s="153"/>
      <c r="H29" s="153"/>
      <c r="I29" s="153"/>
      <c r="J29" s="153"/>
      <c r="K29" s="153"/>
      <c r="L29" s="153"/>
      <c r="M29" s="153"/>
    </row>
    <row r="30" spans="9:12" ht="12.75" customHeight="1">
      <c r="I30" s="143"/>
      <c r="L30" s="158" t="s">
        <v>94</v>
      </c>
    </row>
    <row r="31" spans="2:13" ht="12.75" customHeight="1">
      <c r="B31" s="143" t="s">
        <v>3</v>
      </c>
      <c r="C31" s="158" t="s">
        <v>299</v>
      </c>
      <c r="D31" s="143" t="s">
        <v>219</v>
      </c>
      <c r="E31" s="143" t="s">
        <v>220</v>
      </c>
      <c r="F31" s="143" t="s">
        <v>221</v>
      </c>
      <c r="G31" s="143" t="s">
        <v>222</v>
      </c>
      <c r="H31" s="143" t="s">
        <v>223</v>
      </c>
      <c r="I31" s="143" t="s">
        <v>218</v>
      </c>
      <c r="J31" s="143"/>
      <c r="K31" s="143" t="s">
        <v>225</v>
      </c>
      <c r="L31" s="143" t="s">
        <v>226</v>
      </c>
      <c r="M31" s="143"/>
    </row>
    <row r="32" spans="1:13" s="147" customFormat="1" ht="12.75" customHeight="1">
      <c r="A32" s="144" t="s">
        <v>201</v>
      </c>
      <c r="B32" s="145" t="s">
        <v>227</v>
      </c>
      <c r="C32" s="145" t="s">
        <v>228</v>
      </c>
      <c r="D32" s="146" t="s">
        <v>229</v>
      </c>
      <c r="E32" s="146" t="s">
        <v>229</v>
      </c>
      <c r="F32" s="146" t="s">
        <v>229</v>
      </c>
      <c r="G32" s="146" t="s">
        <v>229</v>
      </c>
      <c r="H32" s="145" t="s">
        <v>230</v>
      </c>
      <c r="I32" s="145" t="s">
        <v>224</v>
      </c>
      <c r="J32" s="145" t="s">
        <v>232</v>
      </c>
      <c r="K32" s="145" t="s">
        <v>233</v>
      </c>
      <c r="L32" s="145" t="s">
        <v>234</v>
      </c>
      <c r="M32" s="145" t="s">
        <v>257</v>
      </c>
    </row>
    <row r="33" spans="1:13" s="147" customFormat="1" ht="12.75" customHeight="1">
      <c r="A33" s="142"/>
      <c r="B33" s="158"/>
      <c r="C33" s="158"/>
      <c r="D33" s="143"/>
      <c r="E33" s="158"/>
      <c r="F33" s="158"/>
      <c r="G33" s="158"/>
      <c r="H33" s="158"/>
      <c r="I33" s="158"/>
      <c r="J33" s="158"/>
      <c r="K33" s="158"/>
      <c r="L33" s="158"/>
      <c r="M33" s="158"/>
    </row>
    <row r="34" spans="1:13" s="147" customFormat="1" ht="12.75" customHeight="1">
      <c r="A34" s="147" t="s">
        <v>80</v>
      </c>
      <c r="B34" s="148">
        <v>69614.71894956012</v>
      </c>
      <c r="C34" s="148">
        <v>63229.517987426036</v>
      </c>
      <c r="D34" s="148">
        <v>2144.230506859712</v>
      </c>
      <c r="E34" s="148">
        <v>119663.62208404606</v>
      </c>
      <c r="F34" s="148">
        <v>316.39561600365846</v>
      </c>
      <c r="G34" s="148">
        <v>13724.77658594954</v>
      </c>
      <c r="H34" s="148">
        <v>2981.369689834421</v>
      </c>
      <c r="I34" s="148">
        <v>14619.012783738559</v>
      </c>
      <c r="J34" s="148">
        <v>6461.260593823849</v>
      </c>
      <c r="K34" s="148">
        <v>6125.852640335576</v>
      </c>
      <c r="L34" s="148">
        <v>51222.4883053377</v>
      </c>
      <c r="M34" s="148">
        <v>350103.2457429152</v>
      </c>
    </row>
    <row r="35" spans="1:13" s="147" customFormat="1" ht="12.75" customHeight="1">
      <c r="A35" s="149" t="s">
        <v>205</v>
      </c>
      <c r="B35" s="148">
        <v>34638.67215508101</v>
      </c>
      <c r="C35" s="148">
        <v>26091.96298349686</v>
      </c>
      <c r="D35" s="148">
        <v>1519.8765882575601</v>
      </c>
      <c r="E35" s="148">
        <v>109583.68637492195</v>
      </c>
      <c r="F35" s="148">
        <v>0</v>
      </c>
      <c r="G35" s="148">
        <v>5774.985140192631</v>
      </c>
      <c r="H35" s="148">
        <v>2261.247338395078</v>
      </c>
      <c r="I35" s="148">
        <v>8750.292206125438</v>
      </c>
      <c r="J35" s="148">
        <v>3471.778730217337</v>
      </c>
      <c r="K35" s="148">
        <v>3164.7994434162874</v>
      </c>
      <c r="L35" s="148">
        <v>25239.538484892124</v>
      </c>
      <c r="M35" s="148">
        <v>220496.83944499632</v>
      </c>
    </row>
    <row r="36" spans="1:13" s="147" customFormat="1" ht="12.75" customHeight="1">
      <c r="A36" s="149" t="s">
        <v>206</v>
      </c>
      <c r="B36" s="148">
        <v>34976.0467944791</v>
      </c>
      <c r="C36" s="148">
        <v>37137.55500392918</v>
      </c>
      <c r="D36" s="148">
        <v>624.3539186021521</v>
      </c>
      <c r="E36" s="148">
        <v>10079.935709124102</v>
      </c>
      <c r="F36" s="148">
        <v>316.39561600365846</v>
      </c>
      <c r="G36" s="148">
        <v>7949.79144575691</v>
      </c>
      <c r="H36" s="148">
        <v>720.1223514393432</v>
      </c>
      <c r="I36" s="148">
        <v>5868.720577613121</v>
      </c>
      <c r="J36" s="148">
        <v>2989.481863606512</v>
      </c>
      <c r="K36" s="148">
        <v>2961.0531969192884</v>
      </c>
      <c r="L36" s="148">
        <v>25982.949820445578</v>
      </c>
      <c r="M36" s="148">
        <v>129606.40629791895</v>
      </c>
    </row>
    <row r="37" spans="2:13" s="147" customFormat="1" ht="12.75" customHeight="1">
      <c r="B37" s="148"/>
      <c r="C37" s="148"/>
      <c r="D37" s="148"/>
      <c r="E37" s="148"/>
      <c r="F37" s="148"/>
      <c r="G37" s="148"/>
      <c r="H37" s="148"/>
      <c r="I37" s="148"/>
      <c r="J37" s="148"/>
      <c r="K37" s="148"/>
      <c r="L37" s="148"/>
      <c r="M37" s="148"/>
    </row>
    <row r="38" spans="1:13" s="147" customFormat="1" ht="12.75" customHeight="1">
      <c r="A38" s="147" t="s">
        <v>81</v>
      </c>
      <c r="B38" s="148">
        <v>10532.293884773446</v>
      </c>
      <c r="C38" s="148">
        <v>6200.745120422885</v>
      </c>
      <c r="D38" s="148">
        <v>210.5536166030099</v>
      </c>
      <c r="E38" s="148">
        <v>9274.430429072609</v>
      </c>
      <c r="F38" s="148">
        <v>0</v>
      </c>
      <c r="G38" s="148">
        <v>1403.8305493066982</v>
      </c>
      <c r="H38" s="148">
        <v>2718.8969309157833</v>
      </c>
      <c r="I38" s="148">
        <v>4111.173783339888</v>
      </c>
      <c r="J38" s="148">
        <v>1159.0209689022354</v>
      </c>
      <c r="K38" s="148">
        <v>1790.5636434495088</v>
      </c>
      <c r="L38" s="148">
        <v>7589.292111327102</v>
      </c>
      <c r="M38" s="148">
        <v>44990.80103811317</v>
      </c>
    </row>
    <row r="39" spans="1:13" s="147" customFormat="1" ht="12.75" customHeight="1">
      <c r="A39" s="149" t="s">
        <v>205</v>
      </c>
      <c r="B39" s="148">
        <v>4350.025622584061</v>
      </c>
      <c r="C39" s="148">
        <v>1791.196380496925</v>
      </c>
      <c r="D39" s="148">
        <v>164.8443483766271</v>
      </c>
      <c r="E39" s="148">
        <v>8310.008542920845</v>
      </c>
      <c r="F39" s="148">
        <v>0</v>
      </c>
      <c r="G39" s="148">
        <v>0</v>
      </c>
      <c r="H39" s="148">
        <v>2241.2226572985187</v>
      </c>
      <c r="I39" s="148">
        <v>978.9906523581795</v>
      </c>
      <c r="J39" s="148">
        <v>710.8066338636569</v>
      </c>
      <c r="K39" s="148">
        <v>540.3058144465898</v>
      </c>
      <c r="L39" s="148">
        <v>3071.2890012922717</v>
      </c>
      <c r="M39" s="148">
        <v>22158.689653637677</v>
      </c>
    </row>
    <row r="40" spans="1:13" s="147" customFormat="1" ht="12.75" customHeight="1">
      <c r="A40" s="149" t="s">
        <v>206</v>
      </c>
      <c r="B40" s="148">
        <v>6182.268262189384</v>
      </c>
      <c r="C40" s="148">
        <v>4409.54873992596</v>
      </c>
      <c r="D40" s="148">
        <v>45.70926822638284</v>
      </c>
      <c r="E40" s="148">
        <v>964.4218861517631</v>
      </c>
      <c r="F40" s="148">
        <v>0</v>
      </c>
      <c r="G40" s="148">
        <v>1403.8305493066982</v>
      </c>
      <c r="H40" s="148">
        <v>477.6742736172647</v>
      </c>
      <c r="I40" s="148">
        <v>3132.18313098171</v>
      </c>
      <c r="J40" s="148">
        <v>448.2143350385785</v>
      </c>
      <c r="K40" s="148">
        <v>1250.257829002919</v>
      </c>
      <c r="L40" s="148">
        <v>4518.003110034831</v>
      </c>
      <c r="M40" s="148">
        <v>22832.111384475495</v>
      </c>
    </row>
    <row r="41" spans="2:13" s="147" customFormat="1" ht="12.75" customHeight="1">
      <c r="B41" s="148"/>
      <c r="C41" s="148"/>
      <c r="D41" s="148"/>
      <c r="E41" s="148"/>
      <c r="F41" s="148"/>
      <c r="G41" s="148"/>
      <c r="H41" s="148"/>
      <c r="I41" s="148"/>
      <c r="J41" s="148"/>
      <c r="K41" s="148"/>
      <c r="L41" s="148"/>
      <c r="M41" s="148"/>
    </row>
    <row r="42" spans="1:13" s="147" customFormat="1" ht="12.75" customHeight="1">
      <c r="A42" s="147" t="s">
        <v>79</v>
      </c>
      <c r="B42" s="148">
        <v>1662.7662984626793</v>
      </c>
      <c r="C42" s="148">
        <v>4175.515192301346</v>
      </c>
      <c r="D42" s="148">
        <v>50.37938515268878</v>
      </c>
      <c r="E42" s="148">
        <v>3400.5298373888204</v>
      </c>
      <c r="F42" s="148">
        <v>0</v>
      </c>
      <c r="G42" s="148">
        <v>0</v>
      </c>
      <c r="H42" s="148">
        <v>365.6261612527987</v>
      </c>
      <c r="I42" s="148">
        <v>1769.2645371351546</v>
      </c>
      <c r="J42" s="148">
        <v>221.0051425867384</v>
      </c>
      <c r="K42" s="148">
        <v>684.7284604612275</v>
      </c>
      <c r="L42" s="148">
        <v>3613.121622535399</v>
      </c>
      <c r="M42" s="148">
        <v>15942.936637276853</v>
      </c>
    </row>
    <row r="43" spans="1:13" s="147" customFormat="1" ht="12.75" customHeight="1">
      <c r="A43" s="149" t="s">
        <v>205</v>
      </c>
      <c r="B43" s="148">
        <v>1662.7662984626793</v>
      </c>
      <c r="C43" s="148">
        <v>2393.519842885572</v>
      </c>
      <c r="D43" s="148">
        <v>50.37938515268878</v>
      </c>
      <c r="E43" s="148">
        <v>3338.3153731890434</v>
      </c>
      <c r="F43" s="148">
        <v>0</v>
      </c>
      <c r="G43" s="148">
        <v>0</v>
      </c>
      <c r="H43" s="148">
        <v>365.6261612527987</v>
      </c>
      <c r="I43" s="148">
        <v>473.7251437538257</v>
      </c>
      <c r="J43" s="148">
        <v>0</v>
      </c>
      <c r="K43" s="148">
        <v>684.7284604612275</v>
      </c>
      <c r="L43" s="148">
        <v>2579.1555448323024</v>
      </c>
      <c r="M43" s="148">
        <v>11548.216209990136</v>
      </c>
    </row>
    <row r="44" spans="1:13" s="147" customFormat="1" ht="12.75" customHeight="1">
      <c r="A44" s="149" t="s">
        <v>206</v>
      </c>
      <c r="B44" s="148">
        <v>0</v>
      </c>
      <c r="C44" s="148">
        <v>1781.9953494157744</v>
      </c>
      <c r="D44" s="148">
        <v>0</v>
      </c>
      <c r="E44" s="148">
        <v>62.2144641997772</v>
      </c>
      <c r="F44" s="148">
        <v>0</v>
      </c>
      <c r="G44" s="148">
        <v>0</v>
      </c>
      <c r="H44" s="148">
        <v>0</v>
      </c>
      <c r="I44" s="148">
        <v>1295.5393933813295</v>
      </c>
      <c r="J44" s="148">
        <v>221.0051425867384</v>
      </c>
      <c r="K44" s="148">
        <v>0</v>
      </c>
      <c r="L44" s="148">
        <v>1033.966077703097</v>
      </c>
      <c r="M44" s="148">
        <v>4394.720427286717</v>
      </c>
    </row>
    <row r="45" spans="2:13" s="147" customFormat="1" ht="12.75" customHeight="1">
      <c r="B45" s="148"/>
      <c r="C45" s="148"/>
      <c r="D45" s="148"/>
      <c r="E45" s="148"/>
      <c r="F45" s="148"/>
      <c r="G45" s="148"/>
      <c r="H45" s="148"/>
      <c r="I45" s="148"/>
      <c r="J45" s="148"/>
      <c r="K45" s="148"/>
      <c r="L45" s="148"/>
      <c r="M45" s="148"/>
    </row>
    <row r="46" spans="1:13" s="147" customFormat="1" ht="12.75" customHeight="1">
      <c r="A46" s="147" t="s">
        <v>78</v>
      </c>
      <c r="B46" s="148">
        <v>11889.648229202874</v>
      </c>
      <c r="C46" s="148">
        <v>7482.643624990363</v>
      </c>
      <c r="D46" s="148">
        <v>468.9079380993916</v>
      </c>
      <c r="E46" s="148">
        <v>7441.042828521891</v>
      </c>
      <c r="F46" s="148">
        <v>0</v>
      </c>
      <c r="G46" s="148">
        <v>5125.906942770884</v>
      </c>
      <c r="H46" s="148">
        <v>2002.5597386321433</v>
      </c>
      <c r="I46" s="148">
        <v>3541.925307021304</v>
      </c>
      <c r="J46" s="148">
        <v>2890.7242826197657</v>
      </c>
      <c r="K46" s="148">
        <v>1134.141986050371</v>
      </c>
      <c r="L46" s="148">
        <v>6518.832841073726</v>
      </c>
      <c r="M46" s="148">
        <v>48496.333718982714</v>
      </c>
    </row>
    <row r="47" spans="1:13" s="147" customFormat="1" ht="12.75" customHeight="1">
      <c r="A47" s="149" t="s">
        <v>205</v>
      </c>
      <c r="B47" s="148">
        <v>6324.776410514729</v>
      </c>
      <c r="C47" s="148">
        <v>5012.307132696698</v>
      </c>
      <c r="D47" s="148">
        <v>420.81216001243456</v>
      </c>
      <c r="E47" s="148">
        <v>5942.95079305058</v>
      </c>
      <c r="F47" s="148">
        <v>0</v>
      </c>
      <c r="G47" s="148">
        <v>3868.029491154257</v>
      </c>
      <c r="H47" s="148">
        <v>687.0638620267895</v>
      </c>
      <c r="I47" s="148">
        <v>2002.8318810765088</v>
      </c>
      <c r="J47" s="148">
        <v>826.7178490359479</v>
      </c>
      <c r="K47" s="148">
        <v>641.0123511649508</v>
      </c>
      <c r="L47" s="148">
        <v>3444.5338322868856</v>
      </c>
      <c r="M47" s="148">
        <v>29171.03576301978</v>
      </c>
    </row>
    <row r="48" spans="1:13" s="147" customFormat="1" ht="12.75" customHeight="1">
      <c r="A48" s="149" t="s">
        <v>206</v>
      </c>
      <c r="B48" s="148">
        <v>5564.871818688144</v>
      </c>
      <c r="C48" s="148">
        <v>2470.336492293665</v>
      </c>
      <c r="D48" s="148">
        <v>48.09577808695702</v>
      </c>
      <c r="E48" s="148">
        <v>1498.0920354713123</v>
      </c>
      <c r="F48" s="148">
        <v>0</v>
      </c>
      <c r="G48" s="148">
        <v>1257.8774516166259</v>
      </c>
      <c r="H48" s="148">
        <v>1315.495876605354</v>
      </c>
      <c r="I48" s="148">
        <v>1539.0934259447959</v>
      </c>
      <c r="J48" s="148">
        <v>2064.0064335838174</v>
      </c>
      <c r="K48" s="148">
        <v>493.1296348854202</v>
      </c>
      <c r="L48" s="148">
        <v>3074.2990087868397</v>
      </c>
      <c r="M48" s="148">
        <v>19325.297955962928</v>
      </c>
    </row>
    <row r="49" spans="2:13" s="147" customFormat="1" ht="12.75" customHeight="1">
      <c r="B49" s="159"/>
      <c r="C49" s="159"/>
      <c r="D49" s="159"/>
      <c r="E49" s="159"/>
      <c r="F49" s="159"/>
      <c r="G49" s="159"/>
      <c r="H49" s="159"/>
      <c r="I49" s="159"/>
      <c r="J49" s="160"/>
      <c r="K49" s="160"/>
      <c r="L49" s="160"/>
      <c r="M49" s="159"/>
    </row>
    <row r="50" spans="1:13" ht="12.75" customHeight="1">
      <c r="A50" s="151" t="s">
        <v>23</v>
      </c>
      <c r="B50" s="152">
        <v>93699.4273619991</v>
      </c>
      <c r="C50" s="152">
        <v>81088.42192514063</v>
      </c>
      <c r="D50" s="152">
        <v>2874.0714467148027</v>
      </c>
      <c r="E50" s="152">
        <v>139779.62517902933</v>
      </c>
      <c r="F50" s="152">
        <v>316.39561600365846</v>
      </c>
      <c r="G50" s="152">
        <v>20254.51407802712</v>
      </c>
      <c r="H50" s="152">
        <v>8068.452520635147</v>
      </c>
      <c r="I50" s="152">
        <v>24041.376411234905</v>
      </c>
      <c r="J50" s="152">
        <v>10732.010987932588</v>
      </c>
      <c r="K50" s="152">
        <v>9735.286730296682</v>
      </c>
      <c r="L50" s="152">
        <v>68943.73488027391</v>
      </c>
      <c r="M50" s="152">
        <v>459533.3171372878</v>
      </c>
    </row>
    <row r="51" spans="2:13" ht="12.75" customHeight="1">
      <c r="B51" s="153"/>
      <c r="C51" s="153"/>
      <c r="D51" s="153"/>
      <c r="E51" s="153"/>
      <c r="F51" s="153"/>
      <c r="G51" s="153"/>
      <c r="H51" s="153"/>
      <c r="I51" s="153"/>
      <c r="J51" s="153"/>
      <c r="K51" s="153"/>
      <c r="L51" s="153"/>
      <c r="M51" s="153"/>
    </row>
    <row r="52" ht="12.75" customHeight="1">
      <c r="A52" s="161" t="s">
        <v>200</v>
      </c>
    </row>
    <row r="53" spans="2:13" ht="12.75" customHeight="1">
      <c r="B53" s="162"/>
      <c r="C53" s="162"/>
      <c r="D53" s="162"/>
      <c r="E53" s="162"/>
      <c r="F53" s="162"/>
      <c r="G53" s="162"/>
      <c r="H53" s="162"/>
      <c r="I53" s="162"/>
      <c r="J53" s="163"/>
      <c r="K53" s="163"/>
      <c r="L53" s="163"/>
      <c r="M53" s="157"/>
    </row>
    <row r="54" ht="12.75" customHeight="1"/>
    <row r="55" ht="12.75" customHeight="1"/>
    <row r="56" ht="12.75" customHeight="1"/>
    <row r="57" ht="12.75" customHeight="1"/>
    <row r="58" ht="12.75" customHeight="1"/>
    <row r="59" ht="12.75" customHeight="1"/>
    <row r="60" ht="12.75" customHeight="1">
      <c r="B60" s="148"/>
    </row>
    <row r="61" ht="12.75" customHeight="1">
      <c r="B61" s="148"/>
    </row>
    <row r="62" ht="12.75" customHeight="1">
      <c r="B62" s="148"/>
    </row>
    <row r="63" ht="12.75" customHeight="1">
      <c r="B63" s="148"/>
    </row>
    <row r="64" ht="12.75" customHeight="1">
      <c r="B64" s="148"/>
    </row>
    <row r="65" ht="12.75" customHeight="1">
      <c r="B65" s="148"/>
    </row>
    <row r="66" ht="12.75" customHeight="1">
      <c r="B66" s="148"/>
    </row>
    <row r="67" ht="12.75" customHeight="1">
      <c r="B67" s="164"/>
    </row>
    <row r="68" ht="12.75" customHeight="1">
      <c r="B68" s="148"/>
    </row>
    <row r="69" ht="12.75" customHeight="1">
      <c r="B69" s="148"/>
    </row>
    <row r="70" ht="12.75" customHeight="1">
      <c r="B70" s="148"/>
    </row>
    <row r="71" ht="12.75" customHeight="1">
      <c r="B71" s="148"/>
    </row>
    <row r="72" ht="12.75" customHeight="1">
      <c r="B72" s="148"/>
    </row>
    <row r="73" ht="12.75" customHeight="1">
      <c r="B73" s="148"/>
    </row>
    <row r="74" ht="12.75" customHeight="1">
      <c r="B74" s="148"/>
    </row>
    <row r="75" ht="12.75" customHeight="1">
      <c r="B75" s="148"/>
    </row>
    <row r="76" ht="12.75" customHeight="1">
      <c r="B76" s="148"/>
    </row>
    <row r="77" ht="12.75" customHeight="1">
      <c r="B77" s="148"/>
    </row>
    <row r="78" ht="12.75" customHeight="1">
      <c r="B78" s="148"/>
    </row>
    <row r="79" ht="12.75" customHeight="1">
      <c r="B79" s="148"/>
    </row>
  </sheetData>
  <sheetProtection/>
  <printOptions/>
  <pageMargins left="0.75" right="0.75" top="1" bottom="1" header="0.5" footer="0.5"/>
  <pageSetup fitToHeight="1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G36" sqref="G36"/>
    </sheetView>
  </sheetViews>
  <sheetFormatPr defaultColWidth="9.140625" defaultRowHeight="12.75"/>
  <cols>
    <col min="1" max="1" width="41.00390625" style="7" customWidth="1"/>
    <col min="2" max="5" width="19.57421875" style="7" customWidth="1"/>
    <col min="6" max="6" width="1.57421875" style="7" customWidth="1"/>
    <col min="7" max="7" width="19.57421875" style="7" customWidth="1"/>
    <col min="8" max="8" width="1.57421875" style="7" customWidth="1"/>
    <col min="9" max="9" width="19.57421875" style="7" customWidth="1"/>
    <col min="10" max="16384" width="9.140625" style="7" customWidth="1"/>
  </cols>
  <sheetData>
    <row r="1" ht="12.75">
      <c r="A1" s="6" t="s">
        <v>306</v>
      </c>
    </row>
    <row r="2" ht="12.75">
      <c r="A2" s="6"/>
    </row>
    <row r="4" spans="1:9" ht="12.75">
      <c r="A4" s="8"/>
      <c r="B4" s="11" t="s">
        <v>241</v>
      </c>
      <c r="C4" s="9" t="s">
        <v>242</v>
      </c>
      <c r="D4" s="9" t="s">
        <v>243</v>
      </c>
      <c r="E4" s="9" t="s">
        <v>124</v>
      </c>
      <c r="F4" s="9"/>
      <c r="G4" s="9" t="s">
        <v>126</v>
      </c>
      <c r="H4" s="9"/>
      <c r="I4" s="9" t="s">
        <v>103</v>
      </c>
    </row>
    <row r="5" spans="1:9" ht="12.75">
      <c r="A5" s="10"/>
      <c r="B5" s="11" t="s">
        <v>244</v>
      </c>
      <c r="C5" s="9" t="s">
        <v>123</v>
      </c>
      <c r="D5" s="9" t="s">
        <v>244</v>
      </c>
      <c r="E5" s="9" t="s">
        <v>125</v>
      </c>
      <c r="F5" s="9"/>
      <c r="G5" s="9" t="s">
        <v>127</v>
      </c>
      <c r="H5" s="9"/>
      <c r="I5" s="9" t="s">
        <v>105</v>
      </c>
    </row>
    <row r="6" spans="1:9" ht="12.75">
      <c r="A6" s="12"/>
      <c r="B6" s="13" t="s">
        <v>96</v>
      </c>
      <c r="C6" s="13" t="s">
        <v>97</v>
      </c>
      <c r="D6" s="13" t="s">
        <v>98</v>
      </c>
      <c r="E6" s="13" t="s">
        <v>99</v>
      </c>
      <c r="F6" s="13"/>
      <c r="G6" s="13" t="s">
        <v>100</v>
      </c>
      <c r="H6" s="13"/>
      <c r="I6" s="13" t="s">
        <v>104</v>
      </c>
    </row>
    <row r="7" spans="1:9" ht="12.75">
      <c r="A7" s="12"/>
      <c r="B7" s="11"/>
      <c r="C7" s="11"/>
      <c r="D7" s="11"/>
      <c r="E7" s="11"/>
      <c r="F7" s="11"/>
      <c r="G7" s="11"/>
      <c r="H7" s="11"/>
      <c r="I7" s="11"/>
    </row>
    <row r="8" spans="1:9" ht="12.75">
      <c r="A8" s="14" t="s">
        <v>95</v>
      </c>
      <c r="B8" s="169" t="s">
        <v>101</v>
      </c>
      <c r="C8" s="169"/>
      <c r="D8" s="169"/>
      <c r="E8" s="169"/>
      <c r="F8" s="15"/>
      <c r="G8" s="16" t="s">
        <v>102</v>
      </c>
      <c r="H8" s="9"/>
      <c r="I8" s="16" t="s">
        <v>101</v>
      </c>
    </row>
    <row r="9" spans="1:9" ht="12.75">
      <c r="A9" s="10"/>
      <c r="B9" s="15"/>
      <c r="C9" s="15"/>
      <c r="D9" s="15"/>
      <c r="E9" s="15"/>
      <c r="F9" s="15"/>
      <c r="G9" s="9"/>
      <c r="H9" s="9"/>
      <c r="I9" s="9"/>
    </row>
    <row r="10" spans="1:9" ht="12.75">
      <c r="A10" s="12" t="s">
        <v>106</v>
      </c>
      <c r="B10" s="17">
        <v>150575.78274236934</v>
      </c>
      <c r="C10" s="17">
        <v>29783.13911297899</v>
      </c>
      <c r="D10" s="17">
        <v>180358.92185534834</v>
      </c>
      <c r="E10" s="17">
        <v>556026.9349908667</v>
      </c>
      <c r="F10" s="17"/>
      <c r="G10" s="136">
        <f>0.324370836204744*100</f>
        <v>32.4370836204744</v>
      </c>
      <c r="H10" s="17"/>
      <c r="I10" s="18" t="s">
        <v>161</v>
      </c>
    </row>
    <row r="11" spans="1:9" ht="12.75">
      <c r="A11" s="10" t="s">
        <v>259</v>
      </c>
      <c r="B11" s="19">
        <v>22147.142810017147</v>
      </c>
      <c r="C11" s="19">
        <v>8256.162486095098</v>
      </c>
      <c r="D11" s="19">
        <v>30403.305296112245</v>
      </c>
      <c r="E11" s="19">
        <v>32987.143081722454</v>
      </c>
      <c r="F11" s="19"/>
      <c r="G11" s="134">
        <f>0.921671368168835*100</f>
        <v>92.1671368168835</v>
      </c>
      <c r="H11" s="19"/>
      <c r="I11" s="18" t="s">
        <v>161</v>
      </c>
    </row>
    <row r="12" spans="1:9" ht="12.75">
      <c r="A12" s="10" t="s">
        <v>264</v>
      </c>
      <c r="B12" s="19">
        <v>29703.260198110656</v>
      </c>
      <c r="C12" s="19">
        <v>4855.266214040804</v>
      </c>
      <c r="D12" s="19">
        <v>34558.52641215146</v>
      </c>
      <c r="E12" s="19">
        <v>137581.6410537107</v>
      </c>
      <c r="F12" s="19"/>
      <c r="G12" s="134">
        <f>0.251185595312532*100</f>
        <v>25.118559531253197</v>
      </c>
      <c r="H12" s="19"/>
      <c r="I12" s="18" t="s">
        <v>161</v>
      </c>
    </row>
    <row r="13" spans="1:9" s="21" customFormat="1" ht="12.75">
      <c r="A13" s="10" t="s">
        <v>108</v>
      </c>
      <c r="B13" s="20">
        <v>70876.80282024751</v>
      </c>
      <c r="C13" s="20">
        <v>5634.176774745317</v>
      </c>
      <c r="D13" s="20">
        <v>76510.97959499282</v>
      </c>
      <c r="E13" s="20">
        <v>252687.27995223878</v>
      </c>
      <c r="F13" s="20"/>
      <c r="G13" s="135">
        <f>0.302789200981761*100</f>
        <v>30.278920098176098</v>
      </c>
      <c r="H13" s="20"/>
      <c r="I13" s="18" t="s">
        <v>161</v>
      </c>
    </row>
    <row r="14" spans="1:9" s="21" customFormat="1" ht="12.75">
      <c r="A14" s="22" t="s">
        <v>107</v>
      </c>
      <c r="B14" s="20">
        <v>346.7328261957928</v>
      </c>
      <c r="C14" s="20">
        <v>79.79801490896767</v>
      </c>
      <c r="D14" s="20">
        <v>426.5308411047605</v>
      </c>
      <c r="E14" s="20">
        <v>8627.0802165122</v>
      </c>
      <c r="F14" s="20"/>
      <c r="G14" s="135">
        <f>0.049440926756237*100</f>
        <v>4.9440926756237</v>
      </c>
      <c r="H14" s="20"/>
      <c r="I14" s="18" t="s">
        <v>161</v>
      </c>
    </row>
    <row r="15" spans="1:9" s="21" customFormat="1" ht="12.75">
      <c r="A15" s="22" t="s">
        <v>109</v>
      </c>
      <c r="B15" s="20">
        <v>38714.514328308476</v>
      </c>
      <c r="C15" s="20">
        <v>3712.442210739462</v>
      </c>
      <c r="D15" s="20">
        <v>42426.95653904794</v>
      </c>
      <c r="E15" s="20">
        <v>200678.78121875427</v>
      </c>
      <c r="F15" s="20"/>
      <c r="G15" s="135">
        <f>0.211417252394011*100</f>
        <v>21.141725239401097</v>
      </c>
      <c r="H15" s="20"/>
      <c r="I15" s="18" t="s">
        <v>161</v>
      </c>
    </row>
    <row r="16" spans="1:9" s="21" customFormat="1" ht="12.75">
      <c r="A16" s="22" t="s">
        <v>110</v>
      </c>
      <c r="B16" s="20">
        <v>1689.559477563831</v>
      </c>
      <c r="C16" s="20">
        <v>182.983394019849</v>
      </c>
      <c r="D16" s="20">
        <v>1872.54287158368</v>
      </c>
      <c r="E16" s="20">
        <v>2472.8253270143255</v>
      </c>
      <c r="F16" s="20"/>
      <c r="G16" s="135">
        <f>0.757248339026266*100</f>
        <v>75.7248339026266</v>
      </c>
      <c r="H16" s="20"/>
      <c r="I16" s="18" t="s">
        <v>161</v>
      </c>
    </row>
    <row r="17" spans="1:9" s="21" customFormat="1" ht="12.75">
      <c r="A17" s="22" t="s">
        <v>111</v>
      </c>
      <c r="B17" s="20">
        <v>18037.93107434013</v>
      </c>
      <c r="C17" s="20">
        <v>1506.3867726327326</v>
      </c>
      <c r="D17" s="20">
        <v>19544.317846972863</v>
      </c>
      <c r="E17" s="20">
        <v>20357.209918412165</v>
      </c>
      <c r="F17" s="20"/>
      <c r="G17" s="135">
        <f>0.960068591192152*100</f>
        <v>96.0068591192152</v>
      </c>
      <c r="H17" s="20"/>
      <c r="I17" s="18" t="s">
        <v>161</v>
      </c>
    </row>
    <row r="18" spans="1:9" s="21" customFormat="1" ht="12.75">
      <c r="A18" s="22" t="s">
        <v>260</v>
      </c>
      <c r="B18" s="20">
        <v>12088.065113839275</v>
      </c>
      <c r="C18" s="20">
        <v>152.56638244430582</v>
      </c>
      <c r="D18" s="20">
        <v>12240.63149628358</v>
      </c>
      <c r="E18" s="20">
        <v>20551.383271545812</v>
      </c>
      <c r="F18" s="20"/>
      <c r="G18" s="135">
        <f>0.595611075641376*100</f>
        <v>59.56110756413761</v>
      </c>
      <c r="H18" s="20"/>
      <c r="I18" s="18" t="s">
        <v>161</v>
      </c>
    </row>
    <row r="19" spans="1:9" ht="12.75">
      <c r="A19" s="10" t="s">
        <v>261</v>
      </c>
      <c r="B19" s="19">
        <v>11288.058519828877</v>
      </c>
      <c r="C19" s="19">
        <v>4744.256479348369</v>
      </c>
      <c r="D19" s="19">
        <v>16032.314999177246</v>
      </c>
      <c r="E19" s="19">
        <v>16359.505101201272</v>
      </c>
      <c r="F19" s="19"/>
      <c r="G19" s="134">
        <f>0.98*100</f>
        <v>98</v>
      </c>
      <c r="H19" s="19"/>
      <c r="I19" s="18" t="s">
        <v>161</v>
      </c>
    </row>
    <row r="20" spans="1:9" ht="12.75">
      <c r="A20" s="10" t="s">
        <v>112</v>
      </c>
      <c r="B20" s="19">
        <v>2306.8548788364437</v>
      </c>
      <c r="C20" s="19">
        <v>1876.4393499779824</v>
      </c>
      <c r="D20" s="19">
        <v>4183.294228814426</v>
      </c>
      <c r="E20" s="19">
        <v>38047.780333711715</v>
      </c>
      <c r="F20" s="19"/>
      <c r="G20" s="134">
        <f>0.109948443565521*100</f>
        <v>10.9948443565521</v>
      </c>
      <c r="H20" s="19"/>
      <c r="I20" s="18" t="s">
        <v>161</v>
      </c>
    </row>
    <row r="21" spans="1:9" s="21" customFormat="1" ht="12.75">
      <c r="A21" s="10" t="s">
        <v>113</v>
      </c>
      <c r="B21" s="19">
        <v>14253.663515328692</v>
      </c>
      <c r="C21" s="19">
        <v>4416.837808771423</v>
      </c>
      <c r="D21" s="19">
        <v>18670.501324100114</v>
      </c>
      <c r="E21" s="19">
        <v>78363.58546828179</v>
      </c>
      <c r="F21" s="19"/>
      <c r="G21" s="134">
        <f>0.238254812009044*100</f>
        <v>23.8254812009044</v>
      </c>
      <c r="H21" s="19"/>
      <c r="I21" s="18" t="s">
        <v>161</v>
      </c>
    </row>
    <row r="22" spans="1:9" ht="12.75">
      <c r="A22" s="10"/>
      <c r="B22" s="19"/>
      <c r="C22" s="10"/>
      <c r="D22" s="10"/>
      <c r="E22" s="10"/>
      <c r="F22" s="10"/>
      <c r="G22" s="10"/>
      <c r="H22" s="10"/>
      <c r="I22" s="18"/>
    </row>
    <row r="23" spans="1:9" ht="12.75">
      <c r="A23" s="12" t="s">
        <v>114</v>
      </c>
      <c r="B23" s="17">
        <v>13438.168713290666</v>
      </c>
      <c r="C23" s="17">
        <v>5976.390918049196</v>
      </c>
      <c r="D23" s="17">
        <v>19414.559631339864</v>
      </c>
      <c r="E23" s="17">
        <v>370867.75037921267</v>
      </c>
      <c r="F23" s="17"/>
      <c r="G23" s="133">
        <f>0.0523490101565543*100</f>
        <v>5.23490101565543</v>
      </c>
      <c r="H23" s="17"/>
      <c r="I23" s="18" t="s">
        <v>161</v>
      </c>
    </row>
    <row r="24" spans="1:9" ht="12.75">
      <c r="A24" s="10" t="s">
        <v>248</v>
      </c>
      <c r="B24" s="19">
        <v>8982.422115188097</v>
      </c>
      <c r="C24" s="19">
        <v>3872.0269544001962</v>
      </c>
      <c r="D24" s="19">
        <v>12854.449069588294</v>
      </c>
      <c r="E24" s="19">
        <v>197428.29687248435</v>
      </c>
      <c r="F24" s="19"/>
      <c r="G24" s="134">
        <f>0.0651094563100586*100</f>
        <v>6.51094563100586</v>
      </c>
      <c r="H24" s="19"/>
      <c r="I24" s="18" t="s">
        <v>161</v>
      </c>
    </row>
    <row r="25" spans="1:9" ht="12.75">
      <c r="A25" s="10" t="s">
        <v>115</v>
      </c>
      <c r="B25" s="19"/>
      <c r="C25" s="19"/>
      <c r="D25" s="19"/>
      <c r="E25" s="19"/>
      <c r="F25" s="19"/>
      <c r="G25" s="19"/>
      <c r="H25" s="19"/>
      <c r="I25" s="18"/>
    </row>
    <row r="26" spans="1:9" ht="12.75">
      <c r="A26" s="4" t="s">
        <v>116</v>
      </c>
      <c r="B26" s="19">
        <v>1378.2171220796154</v>
      </c>
      <c r="C26" s="19">
        <v>966.9770708838338</v>
      </c>
      <c r="D26" s="19">
        <v>2345.194192963449</v>
      </c>
      <c r="E26" s="19">
        <v>67446.3039019145</v>
      </c>
      <c r="F26" s="19"/>
      <c r="G26" s="134">
        <f>0.0347712781470428*100</f>
        <v>3.47712781470428</v>
      </c>
      <c r="H26" s="19"/>
      <c r="I26" s="18" t="s">
        <v>161</v>
      </c>
    </row>
    <row r="27" spans="1:9" ht="12.75">
      <c r="A27" s="10" t="s">
        <v>117</v>
      </c>
      <c r="B27" s="19"/>
      <c r="C27" s="19"/>
      <c r="D27" s="19"/>
      <c r="E27" s="19"/>
      <c r="F27" s="19"/>
      <c r="G27" s="19"/>
      <c r="H27" s="19"/>
      <c r="I27" s="18" t="s">
        <v>161</v>
      </c>
    </row>
    <row r="28" spans="1:9" ht="12.75">
      <c r="A28" s="4" t="s">
        <v>118</v>
      </c>
      <c r="B28" s="19">
        <v>153.59826704461608</v>
      </c>
      <c r="C28" s="19">
        <v>95.69122387632943</v>
      </c>
      <c r="D28" s="19">
        <v>249.28949092094552</v>
      </c>
      <c r="E28" s="19">
        <v>41284.93333083465</v>
      </c>
      <c r="F28" s="19"/>
      <c r="G28" s="134">
        <f>0.00603826797837548*100</f>
        <v>0.603826797837548</v>
      </c>
      <c r="H28" s="19"/>
      <c r="I28" s="18" t="s">
        <v>161</v>
      </c>
    </row>
    <row r="29" spans="1:9" ht="12.75">
      <c r="A29" s="10" t="s">
        <v>119</v>
      </c>
      <c r="B29" s="19"/>
      <c r="C29" s="19"/>
      <c r="D29" s="19"/>
      <c r="E29" s="19"/>
      <c r="F29" s="19"/>
      <c r="G29" s="19"/>
      <c r="H29" s="19"/>
      <c r="I29" s="18"/>
    </row>
    <row r="30" spans="1:9" ht="12.75">
      <c r="A30" s="4" t="s">
        <v>120</v>
      </c>
      <c r="B30" s="19">
        <v>455.03364818558896</v>
      </c>
      <c r="C30" s="19">
        <v>368.35997049081436</v>
      </c>
      <c r="D30" s="19">
        <v>823.3936186764033</v>
      </c>
      <c r="E30" s="19">
        <v>40239.00187386008</v>
      </c>
      <c r="F30" s="19"/>
      <c r="G30" s="134">
        <f>0.0204625756189865*100</f>
        <v>2.04625756189865</v>
      </c>
      <c r="H30" s="19"/>
      <c r="I30" s="18" t="s">
        <v>161</v>
      </c>
    </row>
    <row r="31" spans="1:9" ht="12.75">
      <c r="A31" s="10" t="s">
        <v>121</v>
      </c>
      <c r="B31" s="58">
        <v>2468.897560792749</v>
      </c>
      <c r="C31" s="19">
        <v>673.3356983980224</v>
      </c>
      <c r="D31" s="19">
        <v>3142.2332591907716</v>
      </c>
      <c r="E31" s="19">
        <v>24469.21440011903</v>
      </c>
      <c r="F31" s="19"/>
      <c r="G31" s="134">
        <f>0.128415780245707*100</f>
        <v>12.8415780245707</v>
      </c>
      <c r="H31" s="19"/>
      <c r="I31" s="18" t="s">
        <v>161</v>
      </c>
    </row>
    <row r="32" spans="1:9" ht="12.75">
      <c r="A32" s="10"/>
      <c r="B32" s="10"/>
      <c r="C32" s="10"/>
      <c r="D32" s="10"/>
      <c r="E32" s="10"/>
      <c r="F32" s="10"/>
      <c r="G32" s="10"/>
      <c r="H32" s="10"/>
      <c r="I32" s="18"/>
    </row>
    <row r="33" spans="1:9" ht="12.75">
      <c r="A33" s="12" t="s">
        <v>207</v>
      </c>
      <c r="B33" s="17">
        <v>60500.98549853974</v>
      </c>
      <c r="C33" s="17">
        <v>95.46996897181089</v>
      </c>
      <c r="D33" s="17">
        <v>60596.45546751155</v>
      </c>
      <c r="E33" s="17">
        <v>9976173.861811893</v>
      </c>
      <c r="F33" s="17"/>
      <c r="G33" s="133">
        <f>0.00607411782381526*100</f>
        <v>0.607411782381526</v>
      </c>
      <c r="H33" s="17"/>
      <c r="I33" s="18" t="s">
        <v>161</v>
      </c>
    </row>
    <row r="34" spans="1:9" ht="12.75">
      <c r="A34" s="10"/>
      <c r="B34" s="10"/>
      <c r="C34" s="10"/>
      <c r="D34" s="10"/>
      <c r="E34" s="10"/>
      <c r="F34" s="10"/>
      <c r="G34" s="10"/>
      <c r="H34" s="10"/>
      <c r="I34" s="17"/>
    </row>
    <row r="35" spans="1:9" ht="12.75">
      <c r="A35" s="12" t="s">
        <v>122</v>
      </c>
      <c r="B35" s="17">
        <v>224514.93695419974</v>
      </c>
      <c r="C35" s="17">
        <v>35855</v>
      </c>
      <c r="D35" s="17">
        <v>260369.93695419974</v>
      </c>
      <c r="E35" s="17">
        <v>10903068.547181977</v>
      </c>
      <c r="F35" s="17"/>
      <c r="G35" s="133">
        <f>0.0238804274069702*100</f>
        <v>2.38804274069702</v>
      </c>
      <c r="H35" s="17"/>
      <c r="I35" s="17">
        <v>24908</v>
      </c>
    </row>
    <row r="36" spans="1:9" ht="12.75">
      <c r="A36" s="10"/>
      <c r="B36" s="10"/>
      <c r="C36" s="10"/>
      <c r="D36" s="10"/>
      <c r="E36" s="10"/>
      <c r="F36" s="10"/>
      <c r="G36" s="10"/>
      <c r="H36" s="10"/>
      <c r="I36" s="10"/>
    </row>
    <row r="37" ht="12.75">
      <c r="A37" s="49" t="s">
        <v>200</v>
      </c>
    </row>
  </sheetData>
  <sheetProtection/>
  <mergeCells count="1">
    <mergeCell ref="B8:E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D39" sqref="D39"/>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307</v>
      </c>
    </row>
    <row r="2" ht="12.75">
      <c r="A2" s="23" t="s">
        <v>31</v>
      </c>
    </row>
    <row r="5" spans="1:4" ht="12.75">
      <c r="A5" s="12"/>
      <c r="B5" s="169" t="s">
        <v>239</v>
      </c>
      <c r="C5" s="169"/>
      <c r="D5" s="169"/>
    </row>
    <row r="6" spans="1:4" ht="12.75">
      <c r="A6" s="12"/>
      <c r="B6" s="24"/>
      <c r="C6" s="24"/>
      <c r="D6" s="24"/>
    </row>
    <row r="7" spans="1:4" ht="12.75">
      <c r="A7" s="12"/>
      <c r="B7" s="9" t="s">
        <v>40</v>
      </c>
      <c r="C7" s="9" t="s">
        <v>146</v>
      </c>
      <c r="D7" s="9" t="s">
        <v>41</v>
      </c>
    </row>
    <row r="8" spans="1:4" ht="12.75">
      <c r="A8" s="14" t="s">
        <v>32</v>
      </c>
      <c r="B8" s="25" t="s">
        <v>235</v>
      </c>
      <c r="C8" s="25" t="s">
        <v>238</v>
      </c>
      <c r="D8" s="16" t="s">
        <v>236</v>
      </c>
    </row>
    <row r="9" spans="1:4" ht="12.75">
      <c r="A9" s="10"/>
      <c r="B9" s="10"/>
      <c r="C9" s="10"/>
      <c r="D9" s="10"/>
    </row>
    <row r="10" spans="1:6" ht="12.75">
      <c r="A10" s="12" t="s">
        <v>203</v>
      </c>
      <c r="B10" s="17"/>
      <c r="C10" s="17"/>
      <c r="D10" s="17">
        <v>35759.53003102819</v>
      </c>
      <c r="E10" s="26"/>
      <c r="F10" s="26"/>
    </row>
    <row r="11" spans="1:7" ht="12.75">
      <c r="A11" s="27" t="s">
        <v>128</v>
      </c>
      <c r="B11" s="17"/>
      <c r="C11" s="17"/>
      <c r="D11" s="17">
        <v>29783.13911297899</v>
      </c>
      <c r="G11" s="26"/>
    </row>
    <row r="12" spans="1:6" ht="12.75">
      <c r="A12" s="28" t="s">
        <v>262</v>
      </c>
      <c r="B12" s="17"/>
      <c r="C12" s="29" t="s">
        <v>33</v>
      </c>
      <c r="D12" s="17">
        <v>8256.162486095098</v>
      </c>
      <c r="F12" s="30"/>
    </row>
    <row r="13" spans="1:8" ht="12.75">
      <c r="A13" s="31" t="s">
        <v>204</v>
      </c>
      <c r="B13" s="19"/>
      <c r="C13" s="32" t="s">
        <v>33</v>
      </c>
      <c r="D13" s="19">
        <v>8256.162486095098</v>
      </c>
      <c r="E13" s="33"/>
      <c r="F13" s="33"/>
      <c r="G13" s="34"/>
      <c r="H13" s="35"/>
    </row>
    <row r="14" spans="1:8" ht="12.75">
      <c r="A14" s="31" t="s">
        <v>129</v>
      </c>
      <c r="B14" s="19"/>
      <c r="C14" s="36" t="s">
        <v>33</v>
      </c>
      <c r="D14" s="32"/>
      <c r="G14" s="34"/>
      <c r="H14" s="37"/>
    </row>
    <row r="15" spans="1:8" ht="12.75">
      <c r="A15" s="28" t="s">
        <v>265</v>
      </c>
      <c r="B15" s="17"/>
      <c r="C15" s="17"/>
      <c r="D15" s="17">
        <v>4855.266214040804</v>
      </c>
      <c r="E15" s="33"/>
      <c r="F15" s="33"/>
      <c r="G15" s="38"/>
      <c r="H15" s="35"/>
    </row>
    <row r="16" spans="1:8" ht="12.75">
      <c r="A16" s="28" t="s">
        <v>130</v>
      </c>
      <c r="B16" s="17"/>
      <c r="C16" s="17"/>
      <c r="D16" s="17">
        <v>5634.176774745317</v>
      </c>
      <c r="E16" s="30"/>
      <c r="F16" s="30"/>
      <c r="G16" s="39"/>
      <c r="H16" s="37"/>
    </row>
    <row r="17" spans="1:8" ht="12.75">
      <c r="A17" s="31" t="s">
        <v>131</v>
      </c>
      <c r="B17" s="19"/>
      <c r="C17" s="19"/>
      <c r="D17" s="19">
        <v>79.79801490896767</v>
      </c>
      <c r="G17" s="39"/>
      <c r="H17" s="40"/>
    </row>
    <row r="18" spans="1:8" ht="12.75">
      <c r="A18" s="31" t="s">
        <v>132</v>
      </c>
      <c r="B18" s="19"/>
      <c r="C18" s="19"/>
      <c r="D18" s="19">
        <v>3712.442210739462</v>
      </c>
      <c r="E18" s="26"/>
      <c r="F18" s="26"/>
      <c r="G18" s="39"/>
      <c r="H18" s="41"/>
    </row>
    <row r="19" spans="1:8" ht="12.75">
      <c r="A19" s="31" t="s">
        <v>133</v>
      </c>
      <c r="B19" s="19"/>
      <c r="C19" s="19"/>
      <c r="D19" s="19">
        <v>182.983394019849</v>
      </c>
      <c r="H19" s="40"/>
    </row>
    <row r="20" spans="1:8" ht="12.75">
      <c r="A20" s="31" t="s">
        <v>134</v>
      </c>
      <c r="B20" s="19"/>
      <c r="C20" s="19"/>
      <c r="D20" s="19">
        <v>1506.3867726327326</v>
      </c>
      <c r="H20" s="41"/>
    </row>
    <row r="21" spans="1:8" ht="12.75">
      <c r="A21" s="31" t="s">
        <v>296</v>
      </c>
      <c r="B21" s="19"/>
      <c r="C21" s="19"/>
      <c r="D21" s="19">
        <v>152.56638244430582</v>
      </c>
      <c r="H21" s="40"/>
    </row>
    <row r="22" spans="1:8" ht="12.75">
      <c r="A22" s="28" t="s">
        <v>263</v>
      </c>
      <c r="B22" s="17"/>
      <c r="C22" s="17"/>
      <c r="D22" s="17">
        <v>4744.256479348369</v>
      </c>
      <c r="F22" s="30"/>
      <c r="H22" s="40"/>
    </row>
    <row r="23" spans="1:4" ht="12.75">
      <c r="A23" s="31" t="s">
        <v>135</v>
      </c>
      <c r="B23" s="19"/>
      <c r="C23" s="19"/>
      <c r="D23" s="32"/>
    </row>
    <row r="24" spans="1:8" ht="12.75">
      <c r="A24" s="31" t="s">
        <v>136</v>
      </c>
      <c r="B24" s="19"/>
      <c r="C24" s="19"/>
      <c r="D24" s="32"/>
      <c r="H24" s="33"/>
    </row>
    <row r="25" spans="1:4" ht="12.75">
      <c r="A25" s="31" t="s">
        <v>137</v>
      </c>
      <c r="B25" s="19"/>
      <c r="C25" s="19"/>
      <c r="D25" s="32"/>
    </row>
    <row r="26" spans="1:8" ht="12.75">
      <c r="A26" s="28" t="s">
        <v>138</v>
      </c>
      <c r="B26" s="17"/>
      <c r="C26" s="17"/>
      <c r="D26" s="17">
        <v>1876.4393499779824</v>
      </c>
      <c r="F26" s="40"/>
      <c r="H26" s="40"/>
    </row>
    <row r="27" spans="1:9" ht="12.75">
      <c r="A27" s="28" t="s">
        <v>139</v>
      </c>
      <c r="B27" s="17"/>
      <c r="C27" s="17"/>
      <c r="D27" s="17">
        <v>4416.837808771423</v>
      </c>
      <c r="E27" s="33"/>
      <c r="F27" s="30"/>
      <c r="G27" s="42"/>
      <c r="H27" s="40"/>
      <c r="I27" s="34"/>
    </row>
    <row r="28" spans="1:8" ht="12.75">
      <c r="A28" s="27" t="s">
        <v>140</v>
      </c>
      <c r="B28" s="17"/>
      <c r="C28" s="17"/>
      <c r="D28" s="17">
        <v>5976.390918049196</v>
      </c>
      <c r="E28" s="33"/>
      <c r="F28" s="33"/>
      <c r="G28" s="39"/>
      <c r="H28" s="35"/>
    </row>
    <row r="29" spans="1:7" ht="12.75">
      <c r="A29" s="31" t="s">
        <v>248</v>
      </c>
      <c r="B29" s="19"/>
      <c r="C29" s="19"/>
      <c r="D29" s="19">
        <v>3872.0269544001962</v>
      </c>
      <c r="E29" s="33"/>
      <c r="F29" s="33"/>
      <c r="G29" s="39"/>
    </row>
    <row r="30" spans="1:15" ht="12.75">
      <c r="A30" s="31" t="s">
        <v>141</v>
      </c>
      <c r="B30" s="19"/>
      <c r="C30" s="19"/>
      <c r="D30" s="19">
        <v>966.9770708838338</v>
      </c>
      <c r="E30" s="33"/>
      <c r="F30" s="33"/>
      <c r="G30" s="39"/>
      <c r="O30" s="37"/>
    </row>
    <row r="31" spans="1:15" ht="12.75">
      <c r="A31" s="31" t="s">
        <v>142</v>
      </c>
      <c r="B31" s="19"/>
      <c r="C31" s="19"/>
      <c r="D31" s="19">
        <v>95.69122387632943</v>
      </c>
      <c r="E31" s="33"/>
      <c r="F31" s="33"/>
      <c r="G31" s="39"/>
      <c r="O31" s="37"/>
    </row>
    <row r="32" spans="1:15" ht="12.75">
      <c r="A32" s="31" t="s">
        <v>143</v>
      </c>
      <c r="B32" s="19"/>
      <c r="C32" s="19"/>
      <c r="D32" s="19">
        <v>368.35997049081436</v>
      </c>
      <c r="E32" s="33"/>
      <c r="F32" s="33"/>
      <c r="G32" s="39"/>
      <c r="H32" s="33"/>
      <c r="O32" s="37"/>
    </row>
    <row r="33" spans="1:15" ht="12.75">
      <c r="A33" s="31" t="s">
        <v>121</v>
      </c>
      <c r="B33" s="19"/>
      <c r="C33" s="19"/>
      <c r="D33" s="19">
        <v>673.3356983980224</v>
      </c>
      <c r="E33" s="33"/>
      <c r="F33" s="33"/>
      <c r="G33" s="39"/>
      <c r="O33" s="37"/>
    </row>
    <row r="34" spans="1:15" ht="12.75">
      <c r="A34" s="43"/>
      <c r="B34" s="10"/>
      <c r="C34" s="44"/>
      <c r="D34" s="45"/>
      <c r="E34" s="26"/>
      <c r="F34" s="26"/>
      <c r="G34" s="39"/>
      <c r="O34" s="37"/>
    </row>
    <row r="35" spans="1:11" ht="12.75">
      <c r="A35" s="12" t="s">
        <v>249</v>
      </c>
      <c r="B35" s="17"/>
      <c r="C35" s="17"/>
      <c r="D35" s="17">
        <v>95.46996897181089</v>
      </c>
      <c r="E35" s="33"/>
      <c r="F35" s="37"/>
      <c r="G35" s="37"/>
      <c r="H35" s="40"/>
      <c r="J35" s="41"/>
      <c r="K35" s="26"/>
    </row>
    <row r="36" spans="1:9" ht="12.75">
      <c r="A36" s="10"/>
      <c r="B36" s="10"/>
      <c r="C36" s="10"/>
      <c r="D36" s="10"/>
      <c r="I36" s="33"/>
    </row>
    <row r="37" spans="1:7" ht="12.75">
      <c r="A37" s="12" t="s">
        <v>23</v>
      </c>
      <c r="B37" s="17"/>
      <c r="C37" s="17"/>
      <c r="D37" s="17">
        <v>35855</v>
      </c>
      <c r="E37" s="26"/>
      <c r="F37" s="26"/>
      <c r="G37" s="46"/>
    </row>
    <row r="38" spans="1:6" ht="12.75">
      <c r="A38" s="10"/>
      <c r="B38" s="10"/>
      <c r="C38" s="10"/>
      <c r="D38" s="10"/>
      <c r="F38" s="26"/>
    </row>
    <row r="39" spans="1:8" ht="12.75">
      <c r="A39" s="165" t="s">
        <v>250</v>
      </c>
      <c r="B39" s="166">
        <v>2802320</v>
      </c>
      <c r="C39" s="166">
        <v>1084263</v>
      </c>
      <c r="D39" s="166">
        <v>3886583</v>
      </c>
      <c r="E39" s="26"/>
      <c r="F39" s="26"/>
      <c r="H39" s="35"/>
    </row>
    <row r="40" spans="1:7" ht="12.75">
      <c r="A40" s="9"/>
      <c r="B40" s="17"/>
      <c r="C40" s="18"/>
      <c r="D40" s="17"/>
      <c r="G40" s="26"/>
    </row>
    <row r="41" spans="1:7" ht="12.75">
      <c r="A41" s="49" t="s">
        <v>200</v>
      </c>
      <c r="B41" s="17"/>
      <c r="C41" s="18"/>
      <c r="D41" s="17"/>
      <c r="G41" s="26"/>
    </row>
    <row r="43" spans="1:2" ht="9.75" customHeight="1">
      <c r="A43" s="49" t="s">
        <v>34</v>
      </c>
      <c r="B43" s="49"/>
    </row>
    <row r="44" spans="1:2" ht="9.75" customHeight="1">
      <c r="A44" s="49" t="s">
        <v>251</v>
      </c>
      <c r="B44" s="49"/>
    </row>
    <row r="45" spans="1:2" ht="9.75" customHeight="1">
      <c r="A45" s="49" t="s">
        <v>2</v>
      </c>
      <c r="B45" s="49"/>
    </row>
    <row r="46" spans="1:6" ht="9.75" customHeight="1">
      <c r="A46" s="49"/>
      <c r="B46" s="49"/>
      <c r="E46" s="37"/>
      <c r="F46" s="26"/>
    </row>
    <row r="47" spans="1:2" ht="9.75" customHeight="1">
      <c r="A47" s="49"/>
      <c r="B47" s="49"/>
    </row>
    <row r="49" ht="12.75">
      <c r="A49" s="49"/>
    </row>
  </sheetData>
  <sheetProtection/>
  <mergeCells count="1">
    <mergeCell ref="B5:D5"/>
  </mergeCells>
  <printOptions/>
  <pageMargins left="0.7480314960629921" right="0.7480314960629921" top="0.984251968503937" bottom="0.984251968503937" header="0.5118110236220472" footer="0.5118110236220472"/>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selection activeCell="D43" sqref="D43"/>
    </sheetView>
  </sheetViews>
  <sheetFormatPr defaultColWidth="9.140625" defaultRowHeight="12.75"/>
  <cols>
    <col min="1" max="1" width="79.57421875" style="7" customWidth="1"/>
    <col min="2" max="4" width="19.57421875" style="7" customWidth="1"/>
    <col min="5" max="5" width="1.57421875" style="7" customWidth="1"/>
    <col min="6" max="8" width="19.57421875" style="7" customWidth="1"/>
    <col min="9" max="9" width="1.57421875" style="7" customWidth="1"/>
    <col min="10" max="12" width="19.57421875" style="7" customWidth="1"/>
    <col min="13" max="13" width="10.421875" style="7" bestFit="1" customWidth="1"/>
    <col min="14" max="14" width="9.140625" style="7" customWidth="1"/>
    <col min="15" max="15" width="12.57421875" style="7" customWidth="1"/>
    <col min="16" max="16" width="9.421875" style="7" bestFit="1" customWidth="1"/>
    <col min="17" max="17" width="14.421875" style="7" customWidth="1"/>
    <col min="18" max="16384" width="9.140625" style="7" customWidth="1"/>
  </cols>
  <sheetData>
    <row r="1" ht="12.75">
      <c r="A1" s="6" t="s">
        <v>308</v>
      </c>
    </row>
    <row r="2" ht="12.75">
      <c r="A2" s="23" t="s">
        <v>31</v>
      </c>
    </row>
    <row r="5" spans="1:12" ht="12.75">
      <c r="A5" s="10"/>
      <c r="B5" s="170" t="s">
        <v>42</v>
      </c>
      <c r="C5" s="170"/>
      <c r="D5" s="170"/>
      <c r="E5" s="170"/>
      <c r="F5" s="170"/>
      <c r="G5" s="170"/>
      <c r="H5" s="170"/>
      <c r="I5" s="50"/>
      <c r="J5" s="171" t="s">
        <v>43</v>
      </c>
      <c r="K5" s="171"/>
      <c r="L5" s="171"/>
    </row>
    <row r="6" spans="1:12" ht="12.75">
      <c r="A6" s="10"/>
      <c r="B6" s="51"/>
      <c r="C6" s="51"/>
      <c r="D6" s="51"/>
      <c r="E6" s="51"/>
      <c r="F6" s="51"/>
      <c r="G6" s="51"/>
      <c r="H6" s="51"/>
      <c r="I6" s="50"/>
      <c r="J6" s="171"/>
      <c r="K6" s="171"/>
      <c r="L6" s="171"/>
    </row>
    <row r="7" spans="1:12" ht="12.75" customHeight="1">
      <c r="A7" s="10"/>
      <c r="B7" s="171" t="s">
        <v>44</v>
      </c>
      <c r="C7" s="173"/>
      <c r="D7" s="173"/>
      <c r="E7" s="140"/>
      <c r="F7" s="171" t="s">
        <v>144</v>
      </c>
      <c r="G7" s="171"/>
      <c r="H7" s="171"/>
      <c r="I7" s="139"/>
      <c r="J7" s="171"/>
      <c r="K7" s="171"/>
      <c r="L7" s="171"/>
    </row>
    <row r="8" spans="1:12" ht="12.75">
      <c r="A8" s="10"/>
      <c r="B8" s="174"/>
      <c r="C8" s="174"/>
      <c r="D8" s="174"/>
      <c r="E8" s="140"/>
      <c r="F8" s="172" t="s">
        <v>145</v>
      </c>
      <c r="G8" s="172"/>
      <c r="H8" s="172"/>
      <c r="I8" s="139"/>
      <c r="J8" s="172"/>
      <c r="K8" s="172"/>
      <c r="L8" s="172"/>
    </row>
    <row r="9" spans="1:12" ht="12.75">
      <c r="A9" s="10"/>
      <c r="B9" s="140"/>
      <c r="C9" s="140"/>
      <c r="D9" s="140"/>
      <c r="E9" s="140"/>
      <c r="F9" s="139"/>
      <c r="G9" s="139"/>
      <c r="H9" s="139"/>
      <c r="I9" s="139"/>
      <c r="J9" s="139"/>
      <c r="K9" s="139"/>
      <c r="L9" s="139"/>
    </row>
    <row r="10" spans="1:12" ht="12.75">
      <c r="A10" s="10"/>
      <c r="B10" s="9" t="s">
        <v>40</v>
      </c>
      <c r="C10" s="9" t="s">
        <v>146</v>
      </c>
      <c r="D10" s="9" t="s">
        <v>41</v>
      </c>
      <c r="E10" s="9"/>
      <c r="F10" s="9" t="s">
        <v>40</v>
      </c>
      <c r="G10" s="9" t="s">
        <v>146</v>
      </c>
      <c r="H10" s="9" t="s">
        <v>41</v>
      </c>
      <c r="I10" s="9"/>
      <c r="J10" s="9" t="s">
        <v>40</v>
      </c>
      <c r="K10" s="9" t="s">
        <v>146</v>
      </c>
      <c r="L10" s="9" t="s">
        <v>41</v>
      </c>
    </row>
    <row r="11" spans="1:14" ht="12.75">
      <c r="A11" s="14" t="s">
        <v>32</v>
      </c>
      <c r="B11" s="25" t="s">
        <v>45</v>
      </c>
      <c r="C11" s="25" t="s">
        <v>46</v>
      </c>
      <c r="D11" s="16" t="s">
        <v>47</v>
      </c>
      <c r="E11" s="9"/>
      <c r="F11" s="25" t="s">
        <v>48</v>
      </c>
      <c r="G11" s="25" t="s">
        <v>49</v>
      </c>
      <c r="H11" s="16" t="s">
        <v>50</v>
      </c>
      <c r="I11" s="9"/>
      <c r="J11" s="25" t="s">
        <v>51</v>
      </c>
      <c r="K11" s="25" t="s">
        <v>52</v>
      </c>
      <c r="L11" s="16" t="s">
        <v>53</v>
      </c>
      <c r="M11" s="54"/>
      <c r="N11" s="54"/>
    </row>
    <row r="12" spans="1:12" ht="12.75">
      <c r="A12" s="10"/>
      <c r="B12" s="10"/>
      <c r="C12" s="10"/>
      <c r="D12" s="10"/>
      <c r="E12" s="10"/>
      <c r="F12" s="10"/>
      <c r="G12" s="10"/>
      <c r="H12" s="10"/>
      <c r="I12" s="10"/>
      <c r="J12" s="10"/>
      <c r="K12" s="10"/>
      <c r="L12" s="10"/>
    </row>
    <row r="13" spans="1:14" ht="12.75">
      <c r="A13" s="12" t="s">
        <v>203</v>
      </c>
      <c r="B13" s="17"/>
      <c r="C13" s="17"/>
      <c r="D13" s="17"/>
      <c r="E13" s="55"/>
      <c r="F13" s="17"/>
      <c r="G13" s="17"/>
      <c r="H13" s="17"/>
      <c r="I13" s="55"/>
      <c r="J13" s="17"/>
      <c r="K13" s="17"/>
      <c r="L13" s="17">
        <v>164013.95145566</v>
      </c>
      <c r="N13" s="26"/>
    </row>
    <row r="14" spans="1:14" ht="12.75">
      <c r="A14" s="27" t="s">
        <v>128</v>
      </c>
      <c r="B14" s="17"/>
      <c r="C14" s="17"/>
      <c r="D14" s="17"/>
      <c r="E14" s="55"/>
      <c r="F14" s="17"/>
      <c r="G14" s="17"/>
      <c r="H14" s="17"/>
      <c r="I14" s="55"/>
      <c r="J14" s="17"/>
      <c r="K14" s="17"/>
      <c r="L14" s="17">
        <v>150575.78274236934</v>
      </c>
      <c r="M14" s="26"/>
      <c r="N14" s="26"/>
    </row>
    <row r="15" spans="1:12" ht="12.75">
      <c r="A15" s="28" t="s">
        <v>262</v>
      </c>
      <c r="B15" s="17"/>
      <c r="C15" s="56" t="s">
        <v>33</v>
      </c>
      <c r="D15" s="18"/>
      <c r="E15" s="56"/>
      <c r="F15" s="18"/>
      <c r="G15" s="56" t="s">
        <v>33</v>
      </c>
      <c r="H15" s="18"/>
      <c r="I15" s="18"/>
      <c r="J15" s="18"/>
      <c r="K15" s="56" t="s">
        <v>33</v>
      </c>
      <c r="L15" s="18">
        <v>22147.142810017147</v>
      </c>
    </row>
    <row r="16" spans="1:15" ht="12.75">
      <c r="A16" s="31" t="s">
        <v>204</v>
      </c>
      <c r="B16" s="19"/>
      <c r="C16" s="57" t="s">
        <v>33</v>
      </c>
      <c r="D16" s="32"/>
      <c r="E16" s="57"/>
      <c r="F16" s="32"/>
      <c r="G16" s="57" t="s">
        <v>33</v>
      </c>
      <c r="H16" s="32"/>
      <c r="I16" s="57"/>
      <c r="J16" s="32"/>
      <c r="K16" s="57" t="s">
        <v>33</v>
      </c>
      <c r="L16" s="32">
        <v>22147.142810017147</v>
      </c>
      <c r="M16" s="40"/>
      <c r="O16" s="30"/>
    </row>
    <row r="17" spans="1:11" ht="12.75">
      <c r="A17" s="31" t="s">
        <v>129</v>
      </c>
      <c r="B17" s="19"/>
      <c r="C17" s="57" t="s">
        <v>33</v>
      </c>
      <c r="D17" s="32"/>
      <c r="E17" s="36"/>
      <c r="F17" s="32"/>
      <c r="G17" s="57" t="s">
        <v>33</v>
      </c>
      <c r="H17" s="32"/>
      <c r="I17" s="36"/>
      <c r="J17" s="32"/>
      <c r="K17" s="57" t="s">
        <v>33</v>
      </c>
    </row>
    <row r="18" spans="1:15" ht="12.75">
      <c r="A18" s="28" t="s">
        <v>265</v>
      </c>
      <c r="B18" s="17"/>
      <c r="C18" s="17"/>
      <c r="D18" s="17"/>
      <c r="E18" s="55"/>
      <c r="F18" s="17"/>
      <c r="G18" s="17"/>
      <c r="H18" s="17"/>
      <c r="I18" s="55"/>
      <c r="J18" s="17"/>
      <c r="K18" s="17"/>
      <c r="L18" s="17">
        <v>29703.260198110656</v>
      </c>
      <c r="M18" s="40"/>
      <c r="O18" s="40"/>
    </row>
    <row r="19" spans="1:15" ht="12.75">
      <c r="A19" s="28" t="s">
        <v>130</v>
      </c>
      <c r="B19" s="17"/>
      <c r="C19" s="17"/>
      <c r="D19" s="17"/>
      <c r="E19" s="55"/>
      <c r="F19" s="17"/>
      <c r="G19" s="17"/>
      <c r="H19" s="17"/>
      <c r="I19" s="55"/>
      <c r="J19" s="17"/>
      <c r="K19" s="17"/>
      <c r="L19" s="17">
        <v>70876.80282024751</v>
      </c>
      <c r="O19" s="33"/>
    </row>
    <row r="20" spans="1:13" ht="12.75">
      <c r="A20" s="31" t="s">
        <v>131</v>
      </c>
      <c r="B20" s="19"/>
      <c r="C20" s="19"/>
      <c r="D20" s="19"/>
      <c r="E20" s="58"/>
      <c r="F20" s="19"/>
      <c r="G20" s="19"/>
      <c r="H20" s="19"/>
      <c r="I20" s="10"/>
      <c r="J20" s="19"/>
      <c r="K20" s="19"/>
      <c r="L20" s="19">
        <v>346.7328261957928</v>
      </c>
      <c r="M20" s="40"/>
    </row>
    <row r="21" spans="1:15" ht="12.75">
      <c r="A21" s="31" t="s">
        <v>132</v>
      </c>
      <c r="B21" s="19"/>
      <c r="C21" s="19"/>
      <c r="D21" s="19"/>
      <c r="E21" s="58"/>
      <c r="F21" s="19"/>
      <c r="G21" s="19"/>
      <c r="H21" s="19"/>
      <c r="I21" s="10"/>
      <c r="J21" s="19"/>
      <c r="K21" s="19"/>
      <c r="L21" s="19">
        <v>38714.514328308476</v>
      </c>
      <c r="M21" s="40"/>
      <c r="O21" s="40"/>
    </row>
    <row r="22" spans="1:13" ht="12.75">
      <c r="A22" s="31" t="s">
        <v>133</v>
      </c>
      <c r="B22" s="19"/>
      <c r="C22" s="19"/>
      <c r="D22" s="19"/>
      <c r="E22" s="58"/>
      <c r="F22" s="19"/>
      <c r="G22" s="19"/>
      <c r="H22" s="19"/>
      <c r="I22" s="10"/>
      <c r="J22" s="19"/>
      <c r="K22" s="19"/>
      <c r="L22" s="19">
        <v>1689.559477563831</v>
      </c>
      <c r="M22" s="40"/>
    </row>
    <row r="23" spans="1:16" ht="12.75">
      <c r="A23" s="31" t="s">
        <v>134</v>
      </c>
      <c r="B23" s="19"/>
      <c r="C23" s="19"/>
      <c r="D23" s="19"/>
      <c r="E23" s="58"/>
      <c r="F23" s="19"/>
      <c r="G23" s="19"/>
      <c r="H23" s="19"/>
      <c r="I23" s="10"/>
      <c r="J23" s="19"/>
      <c r="K23" s="19"/>
      <c r="L23" s="19">
        <v>18037.93107434013</v>
      </c>
      <c r="M23" s="40"/>
      <c r="O23" s="33"/>
      <c r="P23" s="30"/>
    </row>
    <row r="24" spans="1:13" ht="12.75">
      <c r="A24" s="31" t="s">
        <v>296</v>
      </c>
      <c r="B24" s="19"/>
      <c r="C24" s="19"/>
      <c r="D24" s="19"/>
      <c r="E24" s="10"/>
      <c r="F24" s="19"/>
      <c r="G24" s="19"/>
      <c r="H24" s="19"/>
      <c r="I24" s="10"/>
      <c r="J24" s="19"/>
      <c r="K24" s="19"/>
      <c r="L24" s="19">
        <v>12088.065113839275</v>
      </c>
      <c r="M24" s="40"/>
    </row>
    <row r="25" spans="1:13" ht="12.75">
      <c r="A25" s="28" t="s">
        <v>263</v>
      </c>
      <c r="B25" s="17"/>
      <c r="C25" s="17"/>
      <c r="D25" s="17"/>
      <c r="E25" s="12"/>
      <c r="F25" s="17"/>
      <c r="G25" s="17"/>
      <c r="H25" s="17"/>
      <c r="I25" s="59"/>
      <c r="J25" s="17"/>
      <c r="K25" s="17"/>
      <c r="L25" s="17">
        <v>11288.058519828877</v>
      </c>
      <c r="M25" s="40"/>
    </row>
    <row r="26" spans="1:12" ht="12.75">
      <c r="A26" s="31" t="s">
        <v>135</v>
      </c>
      <c r="B26" s="19"/>
      <c r="C26" s="19"/>
      <c r="D26" s="19"/>
      <c r="E26" s="10"/>
      <c r="F26" s="19"/>
      <c r="G26" s="19"/>
      <c r="H26" s="19"/>
      <c r="I26" s="10"/>
      <c r="J26" s="19"/>
      <c r="K26" s="19"/>
      <c r="L26" s="32"/>
    </row>
    <row r="27" spans="1:12" ht="12.75">
      <c r="A27" s="31" t="s">
        <v>136</v>
      </c>
      <c r="B27" s="19"/>
      <c r="C27" s="19"/>
      <c r="D27" s="19"/>
      <c r="E27" s="58"/>
      <c r="F27" s="19"/>
      <c r="G27" s="19"/>
      <c r="H27" s="19"/>
      <c r="I27" s="58"/>
      <c r="J27" s="19"/>
      <c r="K27" s="19"/>
      <c r="L27" s="32"/>
    </row>
    <row r="28" spans="1:12" ht="12.75">
      <c r="A28" s="31" t="s">
        <v>137</v>
      </c>
      <c r="B28" s="19"/>
      <c r="C28" s="19"/>
      <c r="D28" s="19"/>
      <c r="E28" s="58"/>
      <c r="F28" s="19"/>
      <c r="G28" s="19"/>
      <c r="H28" s="19"/>
      <c r="I28" s="58"/>
      <c r="J28" s="19"/>
      <c r="K28" s="19"/>
      <c r="L28" s="32"/>
    </row>
    <row r="29" spans="1:17" ht="12.75">
      <c r="A29" s="28" t="s">
        <v>138</v>
      </c>
      <c r="B29" s="17"/>
      <c r="C29" s="17"/>
      <c r="D29" s="17"/>
      <c r="E29" s="12"/>
      <c r="F29" s="17"/>
      <c r="G29" s="17"/>
      <c r="H29" s="17"/>
      <c r="I29" s="12"/>
      <c r="J29" s="17"/>
      <c r="K29" s="17"/>
      <c r="L29" s="17">
        <v>2306.8548788364437</v>
      </c>
      <c r="M29" s="40"/>
      <c r="O29" s="60"/>
      <c r="P29" s="60"/>
      <c r="Q29" s="60"/>
    </row>
    <row r="30" spans="1:15" ht="12.75">
      <c r="A30" s="28" t="s">
        <v>139</v>
      </c>
      <c r="B30" s="17"/>
      <c r="C30" s="17"/>
      <c r="D30" s="17"/>
      <c r="E30" s="59"/>
      <c r="F30" s="17"/>
      <c r="G30" s="17"/>
      <c r="H30" s="17"/>
      <c r="I30" s="59"/>
      <c r="J30" s="17"/>
      <c r="K30" s="17"/>
      <c r="L30" s="17">
        <v>14253.663515328692</v>
      </c>
      <c r="M30" s="40"/>
      <c r="O30" s="33"/>
    </row>
    <row r="31" spans="1:17" ht="12.75">
      <c r="A31" s="27" t="s">
        <v>140</v>
      </c>
      <c r="B31" s="17"/>
      <c r="C31" s="17"/>
      <c r="D31" s="17"/>
      <c r="E31" s="55"/>
      <c r="F31" s="17"/>
      <c r="G31" s="17"/>
      <c r="H31" s="17"/>
      <c r="I31" s="59"/>
      <c r="J31" s="17"/>
      <c r="K31" s="17"/>
      <c r="L31" s="17">
        <v>13438.168713290666</v>
      </c>
      <c r="M31" s="40"/>
      <c r="O31" s="40"/>
      <c r="Q31" s="33"/>
    </row>
    <row r="32" spans="1:17" ht="12.75">
      <c r="A32" s="31" t="s">
        <v>248</v>
      </c>
      <c r="B32" s="19"/>
      <c r="C32" s="19"/>
      <c r="D32" s="19"/>
      <c r="E32" s="58"/>
      <c r="F32" s="19"/>
      <c r="G32" s="19"/>
      <c r="H32" s="19"/>
      <c r="I32" s="61"/>
      <c r="J32" s="19"/>
      <c r="K32" s="19"/>
      <c r="L32" s="19">
        <v>8982.422115188097</v>
      </c>
      <c r="Q32" s="33"/>
    </row>
    <row r="33" spans="1:12" ht="12.75">
      <c r="A33" s="31" t="s">
        <v>141</v>
      </c>
      <c r="B33" s="19"/>
      <c r="C33" s="19"/>
      <c r="D33" s="19"/>
      <c r="E33" s="58"/>
      <c r="F33" s="19"/>
      <c r="G33" s="19"/>
      <c r="H33" s="19"/>
      <c r="I33" s="61"/>
      <c r="J33" s="19"/>
      <c r="K33" s="19"/>
      <c r="L33" s="19">
        <v>1378.2171220796154</v>
      </c>
    </row>
    <row r="34" spans="1:12" ht="12.75">
      <c r="A34" s="31" t="s">
        <v>142</v>
      </c>
      <c r="B34" s="19"/>
      <c r="C34" s="19"/>
      <c r="D34" s="19"/>
      <c r="E34" s="58"/>
      <c r="F34" s="19"/>
      <c r="G34" s="19"/>
      <c r="H34" s="19"/>
      <c r="I34" s="61"/>
      <c r="J34" s="19"/>
      <c r="K34" s="19"/>
      <c r="L34" s="19">
        <v>153.59826704461608</v>
      </c>
    </row>
    <row r="35" spans="1:15" ht="12.75">
      <c r="A35" s="31" t="s">
        <v>143</v>
      </c>
      <c r="B35" s="19"/>
      <c r="C35" s="19"/>
      <c r="D35" s="19"/>
      <c r="E35" s="58"/>
      <c r="F35" s="19"/>
      <c r="G35" s="19"/>
      <c r="H35" s="19"/>
      <c r="I35" s="61"/>
      <c r="J35" s="19"/>
      <c r="K35" s="19"/>
      <c r="L35" s="19">
        <v>455.03364818558896</v>
      </c>
      <c r="O35" s="26"/>
    </row>
    <row r="36" spans="1:14" ht="12.75">
      <c r="A36" s="31" t="s">
        <v>121</v>
      </c>
      <c r="B36" s="19"/>
      <c r="C36" s="19"/>
      <c r="D36" s="19"/>
      <c r="E36" s="58"/>
      <c r="F36" s="19"/>
      <c r="G36" s="19"/>
      <c r="H36" s="19"/>
      <c r="I36" s="61"/>
      <c r="J36" s="19"/>
      <c r="K36" s="19"/>
      <c r="L36" s="19">
        <v>2468.897560792749</v>
      </c>
      <c r="N36" s="26"/>
    </row>
    <row r="37" spans="1:16" ht="12.75">
      <c r="A37" s="10"/>
      <c r="B37" s="19"/>
      <c r="C37" s="19"/>
      <c r="D37" s="19"/>
      <c r="E37" s="58"/>
      <c r="F37" s="19"/>
      <c r="G37" s="19"/>
      <c r="H37" s="19"/>
      <c r="I37" s="58"/>
      <c r="J37" s="19"/>
      <c r="K37" s="19"/>
      <c r="L37" s="19"/>
      <c r="O37" s="26"/>
      <c r="P37" s="33"/>
    </row>
    <row r="38" spans="1:17" ht="12.75">
      <c r="A38" s="12" t="s">
        <v>249</v>
      </c>
      <c r="B38" s="17"/>
      <c r="C38" s="17"/>
      <c r="D38" s="17"/>
      <c r="E38" s="55"/>
      <c r="F38" s="17"/>
      <c r="G38" s="17"/>
      <c r="H38" s="17"/>
      <c r="I38" s="12"/>
      <c r="J38" s="17"/>
      <c r="K38" s="17"/>
      <c r="L38" s="17">
        <v>60500.98549853974</v>
      </c>
      <c r="M38" s="40"/>
      <c r="P38" s="33"/>
      <c r="Q38" s="62"/>
    </row>
    <row r="39" spans="1:12" ht="12.75">
      <c r="A39" s="10"/>
      <c r="B39" s="10"/>
      <c r="C39" s="10"/>
      <c r="D39" s="19"/>
      <c r="E39" s="10"/>
      <c r="F39" s="10"/>
      <c r="G39" s="10"/>
      <c r="H39" s="10"/>
      <c r="I39" s="10"/>
      <c r="J39" s="10"/>
      <c r="K39" s="10"/>
      <c r="L39" s="19"/>
    </row>
    <row r="40" spans="1:15" ht="12.75">
      <c r="A40" s="12" t="s">
        <v>23</v>
      </c>
      <c r="B40" s="17"/>
      <c r="C40" s="17"/>
      <c r="D40" s="17"/>
      <c r="E40" s="55"/>
      <c r="F40" s="17"/>
      <c r="G40" s="17"/>
      <c r="H40" s="17"/>
      <c r="I40" s="63"/>
      <c r="J40" s="17"/>
      <c r="K40" s="17"/>
      <c r="L40" s="17">
        <v>224514.93695419974</v>
      </c>
      <c r="M40" s="40"/>
      <c r="O40" s="26"/>
    </row>
    <row r="41" spans="1:12" ht="12.75">
      <c r="A41" s="10"/>
      <c r="B41" s="10"/>
      <c r="C41" s="10"/>
      <c r="D41" s="10"/>
      <c r="E41" s="10"/>
      <c r="F41" s="10"/>
      <c r="G41" s="10"/>
      <c r="H41" s="10"/>
      <c r="I41" s="10"/>
      <c r="J41" s="10"/>
      <c r="K41" s="10"/>
      <c r="L41" s="10"/>
    </row>
    <row r="42" spans="1:17" ht="12.75">
      <c r="A42" s="24" t="s">
        <v>315</v>
      </c>
      <c r="B42" s="47"/>
      <c r="C42" s="47">
        <v>12420000</v>
      </c>
      <c r="D42" s="47">
        <v>12420000</v>
      </c>
      <c r="E42" s="64"/>
      <c r="F42" s="47"/>
      <c r="G42" s="47"/>
      <c r="H42" s="47"/>
      <c r="I42" s="64"/>
      <c r="J42" s="47"/>
      <c r="K42" s="47"/>
      <c r="L42" s="47"/>
      <c r="Q42" s="42"/>
    </row>
    <row r="43" spans="1:14" ht="12.75">
      <c r="A43" s="16" t="s">
        <v>316</v>
      </c>
      <c r="B43" s="48">
        <v>7471000</v>
      </c>
      <c r="C43" s="48"/>
      <c r="D43" s="48">
        <v>7471000</v>
      </c>
      <c r="E43" s="65"/>
      <c r="F43" s="48"/>
      <c r="G43" s="48"/>
      <c r="H43" s="48"/>
      <c r="I43" s="65"/>
      <c r="J43" s="48"/>
      <c r="K43" s="48"/>
      <c r="L43" s="48"/>
      <c r="M43" s="26"/>
      <c r="N43" s="26"/>
    </row>
    <row r="44" spans="1:14" ht="12.75">
      <c r="A44" s="9"/>
      <c r="B44" s="17"/>
      <c r="C44" s="17"/>
      <c r="D44" s="17"/>
      <c r="E44" s="10"/>
      <c r="F44" s="17"/>
      <c r="G44" s="17"/>
      <c r="H44" s="17"/>
      <c r="I44" s="10"/>
      <c r="J44" s="17"/>
      <c r="K44" s="17"/>
      <c r="L44" s="17"/>
      <c r="M44" s="26"/>
      <c r="N44" s="26"/>
    </row>
    <row r="45" spans="1:14" ht="12.75">
      <c r="A45" s="49" t="s">
        <v>200</v>
      </c>
      <c r="B45" s="17"/>
      <c r="C45" s="17"/>
      <c r="D45" s="17"/>
      <c r="E45" s="10"/>
      <c r="F45" s="17"/>
      <c r="G45" s="17"/>
      <c r="H45" s="17"/>
      <c r="I45" s="10"/>
      <c r="J45" s="17"/>
      <c r="K45" s="17"/>
      <c r="L45" s="17"/>
      <c r="M45" s="26"/>
      <c r="N45" s="26"/>
    </row>
    <row r="46" spans="4:14" ht="12.75">
      <c r="D46" s="26"/>
      <c r="E46" s="26"/>
      <c r="H46" s="37"/>
      <c r="I46" s="37"/>
      <c r="N46" s="26"/>
    </row>
    <row r="47" spans="1:13" s="49" customFormat="1" ht="9.75" customHeight="1">
      <c r="A47" s="49" t="s">
        <v>34</v>
      </c>
      <c r="M47" s="66"/>
    </row>
    <row r="48" spans="1:13" s="49" customFormat="1" ht="9.75" customHeight="1">
      <c r="A48" s="49" t="s">
        <v>251</v>
      </c>
      <c r="D48" s="67"/>
      <c r="E48" s="67"/>
      <c r="L48" s="68"/>
      <c r="M48" s="68"/>
    </row>
    <row r="49" spans="1:14" s="49" customFormat="1" ht="9.75" customHeight="1">
      <c r="A49" s="49" t="s">
        <v>2</v>
      </c>
      <c r="K49" s="68"/>
      <c r="L49" s="68"/>
      <c r="M49" s="68"/>
      <c r="N49" s="68"/>
    </row>
    <row r="50" s="49" customFormat="1" ht="9.75" customHeight="1">
      <c r="M50" s="68"/>
    </row>
    <row r="51" s="49" customFormat="1" ht="9.75" customHeight="1"/>
    <row r="52" spans="6:9" ht="12.75">
      <c r="F52" s="26"/>
      <c r="G52" s="26"/>
      <c r="H52" s="26"/>
      <c r="I52" s="26"/>
    </row>
  </sheetData>
  <sheetProtection/>
  <mergeCells count="5">
    <mergeCell ref="B5:H5"/>
    <mergeCell ref="J5:L8"/>
    <mergeCell ref="B7:D8"/>
    <mergeCell ref="F7:H7"/>
    <mergeCell ref="F8:H8"/>
  </mergeCells>
  <printOptions/>
  <pageMargins left="0.75" right="0.75" top="1" bottom="1" header="0.5" footer="0.5"/>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D37" sqref="D37"/>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309</v>
      </c>
    </row>
    <row r="2" ht="12.75">
      <c r="A2" s="23" t="s">
        <v>31</v>
      </c>
    </row>
    <row r="5" spans="1:4" ht="12.75">
      <c r="A5" s="12"/>
      <c r="B5" s="169" t="s">
        <v>240</v>
      </c>
      <c r="C5" s="169"/>
      <c r="D5" s="169"/>
    </row>
    <row r="6" spans="1:4" ht="12.75">
      <c r="A6" s="12"/>
      <c r="B6" s="24"/>
      <c r="C6" s="24"/>
      <c r="D6" s="24"/>
    </row>
    <row r="7" spans="1:4" ht="12.75">
      <c r="A7" s="12"/>
      <c r="B7" s="9" t="s">
        <v>40</v>
      </c>
      <c r="C7" s="9" t="s">
        <v>146</v>
      </c>
      <c r="D7" s="9" t="s">
        <v>41</v>
      </c>
    </row>
    <row r="8" spans="1:4" ht="12.75">
      <c r="A8" s="14" t="s">
        <v>32</v>
      </c>
      <c r="B8" s="25" t="s">
        <v>54</v>
      </c>
      <c r="C8" s="25" t="s">
        <v>55</v>
      </c>
      <c r="D8" s="16" t="s">
        <v>56</v>
      </c>
    </row>
    <row r="9" spans="1:4" ht="12.75">
      <c r="A9" s="10"/>
      <c r="B9" s="10"/>
      <c r="C9" s="10"/>
      <c r="D9" s="10"/>
    </row>
    <row r="10" spans="1:6" ht="12.75">
      <c r="A10" s="12" t="s">
        <v>203</v>
      </c>
      <c r="B10" s="17"/>
      <c r="C10" s="17"/>
      <c r="D10" s="17"/>
      <c r="E10" s="26"/>
      <c r="F10" s="26"/>
    </row>
    <row r="11" spans="1:7" ht="12.75">
      <c r="A11" s="27" t="s">
        <v>128</v>
      </c>
      <c r="B11" s="17"/>
      <c r="C11" s="17"/>
      <c r="D11" s="17"/>
      <c r="G11" s="26"/>
    </row>
    <row r="12" spans="1:6" ht="12.75">
      <c r="A12" s="28" t="s">
        <v>262</v>
      </c>
      <c r="B12" s="17"/>
      <c r="C12" s="29" t="s">
        <v>33</v>
      </c>
      <c r="D12" s="17"/>
      <c r="F12" s="30"/>
    </row>
    <row r="13" spans="1:8" ht="12.75">
      <c r="A13" s="31" t="s">
        <v>204</v>
      </c>
      <c r="B13" s="19"/>
      <c r="C13" s="32" t="s">
        <v>33</v>
      </c>
      <c r="D13" s="19"/>
      <c r="E13" s="33"/>
      <c r="F13" s="33"/>
      <c r="G13" s="34"/>
      <c r="H13" s="35"/>
    </row>
    <row r="14" spans="1:8" ht="12.75">
      <c r="A14" s="31" t="s">
        <v>129</v>
      </c>
      <c r="B14" s="19"/>
      <c r="C14" s="36" t="s">
        <v>33</v>
      </c>
      <c r="D14" s="32"/>
      <c r="G14" s="34"/>
      <c r="H14" s="37"/>
    </row>
    <row r="15" spans="1:8" ht="12.75">
      <c r="A15" s="28" t="s">
        <v>265</v>
      </c>
      <c r="B15" s="17"/>
      <c r="C15" s="17"/>
      <c r="D15" s="17"/>
      <c r="E15" s="33"/>
      <c r="F15" s="33"/>
      <c r="G15" s="38"/>
      <c r="H15" s="35"/>
    </row>
    <row r="16" spans="1:8" ht="12.75">
      <c r="A16" s="28" t="s">
        <v>130</v>
      </c>
      <c r="B16" s="17"/>
      <c r="C16" s="17"/>
      <c r="D16" s="17"/>
      <c r="E16" s="30"/>
      <c r="F16" s="30"/>
      <c r="G16" s="39"/>
      <c r="H16" s="37"/>
    </row>
    <row r="17" spans="1:8" ht="12.75">
      <c r="A17" s="31" t="s">
        <v>131</v>
      </c>
      <c r="B17" s="19"/>
      <c r="C17" s="19"/>
      <c r="D17" s="19"/>
      <c r="G17" s="39"/>
      <c r="H17" s="40"/>
    </row>
    <row r="18" spans="1:8" ht="12.75">
      <c r="A18" s="31" t="s">
        <v>132</v>
      </c>
      <c r="B18" s="19"/>
      <c r="C18" s="19"/>
      <c r="D18" s="19"/>
      <c r="E18" s="26"/>
      <c r="F18" s="26"/>
      <c r="G18" s="39"/>
      <c r="H18" s="41"/>
    </row>
    <row r="19" spans="1:8" ht="12.75">
      <c r="A19" s="31" t="s">
        <v>133</v>
      </c>
      <c r="B19" s="19"/>
      <c r="C19" s="19"/>
      <c r="D19" s="19"/>
      <c r="H19" s="40"/>
    </row>
    <row r="20" spans="1:8" ht="12.75">
      <c r="A20" s="31" t="s">
        <v>134</v>
      </c>
      <c r="B20" s="19"/>
      <c r="C20" s="19"/>
      <c r="D20" s="19"/>
      <c r="H20" s="41"/>
    </row>
    <row r="21" spans="1:8" ht="12.75">
      <c r="A21" s="31" t="s">
        <v>296</v>
      </c>
      <c r="B21" s="19"/>
      <c r="C21" s="19"/>
      <c r="D21" s="19"/>
      <c r="H21" s="40"/>
    </row>
    <row r="22" spans="1:8" ht="12.75">
      <c r="A22" s="28" t="s">
        <v>263</v>
      </c>
      <c r="B22" s="17"/>
      <c r="C22" s="17"/>
      <c r="D22" s="17"/>
      <c r="F22" s="30"/>
      <c r="H22" s="40"/>
    </row>
    <row r="23" spans="1:4" ht="12.75">
      <c r="A23" s="31" t="s">
        <v>135</v>
      </c>
      <c r="B23" s="19"/>
      <c r="C23" s="19"/>
      <c r="D23" s="32"/>
    </row>
    <row r="24" spans="1:8" ht="12.75">
      <c r="A24" s="31" t="s">
        <v>136</v>
      </c>
      <c r="B24" s="19"/>
      <c r="C24" s="19"/>
      <c r="D24" s="32"/>
      <c r="H24" s="33"/>
    </row>
    <row r="25" spans="1:4" ht="12.75">
      <c r="A25" s="31" t="s">
        <v>137</v>
      </c>
      <c r="B25" s="19"/>
      <c r="C25" s="19"/>
      <c r="D25" s="32"/>
    </row>
    <row r="26" spans="1:8" ht="12.75">
      <c r="A26" s="28" t="s">
        <v>138</v>
      </c>
      <c r="B26" s="17"/>
      <c r="C26" s="17"/>
      <c r="D26" s="17"/>
      <c r="F26" s="40"/>
      <c r="H26" s="40"/>
    </row>
    <row r="27" spans="1:9" ht="12.75">
      <c r="A27" s="28" t="s">
        <v>139</v>
      </c>
      <c r="B27" s="17"/>
      <c r="C27" s="17"/>
      <c r="D27" s="17"/>
      <c r="E27" s="33"/>
      <c r="F27" s="30"/>
      <c r="G27" s="42"/>
      <c r="H27" s="40"/>
      <c r="I27" s="34"/>
    </row>
    <row r="28" spans="1:8" ht="12.75">
      <c r="A28" s="27" t="s">
        <v>140</v>
      </c>
      <c r="B28" s="17"/>
      <c r="C28" s="17"/>
      <c r="D28" s="17"/>
      <c r="E28" s="33"/>
      <c r="F28" s="33"/>
      <c r="G28" s="39"/>
      <c r="H28" s="35"/>
    </row>
    <row r="29" spans="1:7" ht="12.75">
      <c r="A29" s="31" t="s">
        <v>248</v>
      </c>
      <c r="B29" s="19"/>
      <c r="C29" s="19"/>
      <c r="D29" s="19"/>
      <c r="E29" s="33"/>
      <c r="F29" s="33"/>
      <c r="G29" s="39"/>
    </row>
    <row r="30" spans="1:15" ht="12.75">
      <c r="A30" s="31" t="s">
        <v>141</v>
      </c>
      <c r="B30" s="19"/>
      <c r="C30" s="19"/>
      <c r="D30" s="19"/>
      <c r="E30" s="33"/>
      <c r="F30" s="33"/>
      <c r="G30" s="39"/>
      <c r="O30" s="37"/>
    </row>
    <row r="31" spans="1:15" ht="12.75">
      <c r="A31" s="31" t="s">
        <v>142</v>
      </c>
      <c r="B31" s="19"/>
      <c r="C31" s="19"/>
      <c r="D31" s="19"/>
      <c r="E31" s="33"/>
      <c r="F31" s="33"/>
      <c r="G31" s="39"/>
      <c r="O31" s="37"/>
    </row>
    <row r="32" spans="1:15" ht="12.75">
      <c r="A32" s="31" t="s">
        <v>143</v>
      </c>
      <c r="B32" s="19"/>
      <c r="C32" s="19"/>
      <c r="D32" s="19"/>
      <c r="E32" s="33"/>
      <c r="F32" s="33"/>
      <c r="G32" s="39"/>
      <c r="H32" s="33"/>
      <c r="O32" s="37"/>
    </row>
    <row r="33" spans="1:15" ht="12.75">
      <c r="A33" s="31" t="s">
        <v>121</v>
      </c>
      <c r="B33" s="19"/>
      <c r="C33" s="19"/>
      <c r="D33" s="19"/>
      <c r="E33" s="33"/>
      <c r="F33" s="33"/>
      <c r="G33" s="39"/>
      <c r="O33" s="37"/>
    </row>
    <row r="34" spans="1:15" ht="12.75">
      <c r="A34" s="43"/>
      <c r="B34" s="10"/>
      <c r="C34" s="44"/>
      <c r="D34" s="45"/>
      <c r="E34" s="26"/>
      <c r="F34" s="26"/>
      <c r="G34" s="39"/>
      <c r="O34" s="37"/>
    </row>
    <row r="35" spans="1:11" ht="12.75">
      <c r="A35" s="12" t="s">
        <v>249</v>
      </c>
      <c r="B35" s="17"/>
      <c r="C35" s="17"/>
      <c r="D35" s="17"/>
      <c r="E35" s="33"/>
      <c r="F35" s="37"/>
      <c r="G35" s="37"/>
      <c r="H35" s="40"/>
      <c r="J35" s="41"/>
      <c r="K35" s="26"/>
    </row>
    <row r="36" spans="1:9" ht="12.75">
      <c r="A36" s="10"/>
      <c r="B36" s="10"/>
      <c r="C36" s="10"/>
      <c r="D36" s="10"/>
      <c r="I36" s="33"/>
    </row>
    <row r="37" spans="1:7" ht="12.75">
      <c r="A37" s="12" t="s">
        <v>23</v>
      </c>
      <c r="B37" s="17"/>
      <c r="C37" s="17"/>
      <c r="D37" s="17">
        <v>24908</v>
      </c>
      <c r="E37" s="26"/>
      <c r="F37" s="26"/>
      <c r="G37" s="46"/>
    </row>
    <row r="38" spans="1:6" ht="12.75">
      <c r="A38" s="65"/>
      <c r="B38" s="65"/>
      <c r="C38" s="65"/>
      <c r="D38" s="65"/>
      <c r="F38" s="26"/>
    </row>
    <row r="39" spans="1:7" ht="12.75">
      <c r="A39" s="9"/>
      <c r="B39" s="17"/>
      <c r="C39" s="18"/>
      <c r="D39" s="17"/>
      <c r="G39" s="26"/>
    </row>
    <row r="40" spans="1:7" ht="12.75">
      <c r="A40" s="49" t="s">
        <v>200</v>
      </c>
      <c r="B40" s="17"/>
      <c r="C40" s="18"/>
      <c r="D40" s="17"/>
      <c r="G40" s="26"/>
    </row>
    <row r="42" spans="1:2" ht="9.75" customHeight="1">
      <c r="A42" s="49" t="s">
        <v>34</v>
      </c>
      <c r="B42" s="49"/>
    </row>
    <row r="43" spans="1:2" ht="9.75" customHeight="1">
      <c r="A43" s="49" t="s">
        <v>251</v>
      </c>
      <c r="B43" s="49"/>
    </row>
    <row r="44" spans="1:2" ht="9.75" customHeight="1">
      <c r="A44" s="49" t="s">
        <v>2</v>
      </c>
      <c r="B44" s="49"/>
    </row>
    <row r="45" spans="1:6" ht="9.75" customHeight="1">
      <c r="A45" s="49"/>
      <c r="B45" s="49"/>
      <c r="E45" s="37"/>
      <c r="F45" s="26"/>
    </row>
    <row r="46" spans="1:2" ht="9.75" customHeight="1">
      <c r="A46" s="49"/>
      <c r="B46" s="49"/>
    </row>
    <row r="48" ht="12.75">
      <c r="A48" s="49"/>
    </row>
  </sheetData>
  <sheetProtection/>
  <mergeCells count="1">
    <mergeCell ref="B5:D5"/>
  </mergeCells>
  <printOptions/>
  <pageMargins left="0.75" right="0.75" top="1" bottom="1" header="0.5" footer="0.5"/>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H18" sqref="H18"/>
    </sheetView>
  </sheetViews>
  <sheetFormatPr defaultColWidth="9.140625" defaultRowHeight="12.75"/>
  <cols>
    <col min="1" max="1" width="79.57421875" style="7" customWidth="1"/>
    <col min="2" max="4" width="20.57421875" style="7" customWidth="1"/>
    <col min="5" max="5" width="1.57421875" style="7" customWidth="1"/>
    <col min="6" max="10" width="20.57421875" style="7" customWidth="1"/>
    <col min="11" max="11" width="1.57421875" style="7" customWidth="1"/>
    <col min="12" max="12" width="20.57421875" style="7" customWidth="1"/>
    <col min="13" max="16384" width="9.140625" style="7" customWidth="1"/>
  </cols>
  <sheetData>
    <row r="1" ht="12.75">
      <c r="A1" s="69" t="s">
        <v>310</v>
      </c>
    </row>
    <row r="2" ht="12.75">
      <c r="A2" s="23" t="s">
        <v>31</v>
      </c>
    </row>
    <row r="3" ht="12.75">
      <c r="A3" s="70"/>
    </row>
    <row r="4" ht="12.75">
      <c r="A4" s="70"/>
    </row>
    <row r="5" spans="1:12" ht="12.75">
      <c r="A5" s="12"/>
      <c r="B5" s="170" t="s">
        <v>57</v>
      </c>
      <c r="C5" s="176"/>
      <c r="D5" s="176"/>
      <c r="E5" s="71"/>
      <c r="F5" s="169" t="s">
        <v>58</v>
      </c>
      <c r="G5" s="175"/>
      <c r="H5" s="175"/>
      <c r="I5" s="175"/>
      <c r="J5" s="175"/>
      <c r="K5" s="72"/>
      <c r="L5" s="12"/>
    </row>
    <row r="6" spans="1:12" ht="12.75">
      <c r="A6" s="12"/>
      <c r="B6" s="50"/>
      <c r="C6" s="71"/>
      <c r="D6" s="71"/>
      <c r="E6" s="71"/>
      <c r="F6" s="15"/>
      <c r="G6" s="72"/>
      <c r="H6" s="72"/>
      <c r="I6" s="72"/>
      <c r="J6" s="72"/>
      <c r="K6" s="72"/>
      <c r="L6" s="12"/>
    </row>
    <row r="7" spans="1:12" ht="13.5" customHeight="1">
      <c r="A7" s="12"/>
      <c r="B7" s="73"/>
      <c r="C7" s="73"/>
      <c r="D7" s="73"/>
      <c r="E7" s="74"/>
      <c r="G7" s="9"/>
      <c r="H7" s="9"/>
      <c r="I7" s="9" t="s">
        <v>151</v>
      </c>
      <c r="J7" s="9"/>
      <c r="K7" s="9"/>
      <c r="L7" s="9"/>
    </row>
    <row r="8" spans="1:12" ht="12.75">
      <c r="A8" s="12"/>
      <c r="B8" s="9"/>
      <c r="C8" s="9"/>
      <c r="D8" s="9"/>
      <c r="E8" s="9"/>
      <c r="F8" s="9" t="s">
        <v>59</v>
      </c>
      <c r="G8" s="9"/>
      <c r="H8" s="9"/>
      <c r="I8" s="9" t="s">
        <v>152</v>
      </c>
      <c r="J8" s="9"/>
      <c r="K8" s="9"/>
      <c r="L8" s="9"/>
    </row>
    <row r="9" spans="1:11" ht="12.75">
      <c r="A9" s="12"/>
      <c r="B9" s="9"/>
      <c r="E9" s="9"/>
      <c r="F9" s="9" t="s">
        <v>252</v>
      </c>
      <c r="G9" s="36"/>
      <c r="H9" s="36"/>
      <c r="I9" s="9" t="s">
        <v>150</v>
      </c>
      <c r="J9" s="9"/>
      <c r="K9" s="9"/>
    </row>
    <row r="10" spans="1:12" ht="12.75">
      <c r="A10" s="12"/>
      <c r="B10" s="9" t="s">
        <v>147</v>
      </c>
      <c r="C10" s="9" t="s">
        <v>60</v>
      </c>
      <c r="D10" s="9" t="s">
        <v>61</v>
      </c>
      <c r="E10" s="9"/>
      <c r="F10" s="9" t="s">
        <v>63</v>
      </c>
      <c r="G10" s="9" t="s">
        <v>62</v>
      </c>
      <c r="H10" s="9" t="s">
        <v>25</v>
      </c>
      <c r="I10" s="9" t="s">
        <v>149</v>
      </c>
      <c r="J10" s="9" t="s">
        <v>23</v>
      </c>
      <c r="K10" s="9"/>
      <c r="L10" s="9" t="s">
        <v>61</v>
      </c>
    </row>
    <row r="11" spans="1:12" ht="12.75">
      <c r="A11" s="12"/>
      <c r="B11" s="75" t="s">
        <v>148</v>
      </c>
      <c r="C11" s="75" t="s">
        <v>148</v>
      </c>
      <c r="D11" s="9" t="s">
        <v>148</v>
      </c>
      <c r="E11" s="9"/>
      <c r="F11" s="9" t="s">
        <v>67</v>
      </c>
      <c r="G11" s="9" t="s">
        <v>64</v>
      </c>
      <c r="H11" s="9" t="s">
        <v>65</v>
      </c>
      <c r="I11" s="9" t="s">
        <v>208</v>
      </c>
      <c r="J11" s="9" t="s">
        <v>68</v>
      </c>
      <c r="K11" s="9"/>
      <c r="L11" s="9" t="s">
        <v>153</v>
      </c>
    </row>
    <row r="12" spans="1:12" ht="12.75">
      <c r="A12" s="12" t="s">
        <v>32</v>
      </c>
      <c r="B12" s="25" t="s">
        <v>69</v>
      </c>
      <c r="C12" s="25" t="s">
        <v>70</v>
      </c>
      <c r="D12" s="16" t="s">
        <v>71</v>
      </c>
      <c r="E12" s="9"/>
      <c r="F12" s="13" t="s">
        <v>72</v>
      </c>
      <c r="G12" s="13" t="s">
        <v>73</v>
      </c>
      <c r="H12" s="13" t="s">
        <v>74</v>
      </c>
      <c r="I12" s="13" t="s">
        <v>75</v>
      </c>
      <c r="J12" s="13" t="s">
        <v>76</v>
      </c>
      <c r="K12" s="11"/>
      <c r="L12" s="16" t="s">
        <v>77</v>
      </c>
    </row>
    <row r="13" spans="1:12" ht="12.75">
      <c r="A13" s="10"/>
      <c r="B13" s="36"/>
      <c r="C13" s="36"/>
      <c r="D13" s="36"/>
      <c r="E13" s="36"/>
      <c r="F13" s="36"/>
      <c r="G13" s="36"/>
      <c r="H13" s="36"/>
      <c r="I13" s="36"/>
      <c r="J13" s="36"/>
      <c r="K13" s="36"/>
      <c r="L13" s="36"/>
    </row>
    <row r="14" spans="1:12" ht="12.75">
      <c r="A14" s="12" t="s">
        <v>203</v>
      </c>
      <c r="B14" s="17">
        <v>35759.53003102819</v>
      </c>
      <c r="C14" s="17">
        <v>164013.95145566</v>
      </c>
      <c r="D14" s="17">
        <v>199773.4814866882</v>
      </c>
      <c r="E14" s="76"/>
      <c r="F14" s="18"/>
      <c r="G14" s="17"/>
      <c r="H14" s="17"/>
      <c r="I14" s="17"/>
      <c r="J14" s="17"/>
      <c r="K14" s="9"/>
      <c r="L14" s="56">
        <v>199773.4814866882</v>
      </c>
    </row>
    <row r="15" spans="1:13" ht="12.75">
      <c r="A15" s="27" t="s">
        <v>128</v>
      </c>
      <c r="B15" s="17">
        <v>29783.13911297899</v>
      </c>
      <c r="C15" s="17">
        <v>150575.78274236934</v>
      </c>
      <c r="D15" s="17">
        <v>180358.92185534834</v>
      </c>
      <c r="E15" s="76"/>
      <c r="F15" s="18"/>
      <c r="G15" s="17"/>
      <c r="H15" s="17"/>
      <c r="I15" s="17"/>
      <c r="J15" s="17"/>
      <c r="K15" s="9"/>
      <c r="L15" s="56">
        <v>180358.92185534834</v>
      </c>
      <c r="M15" s="26"/>
    </row>
    <row r="16" spans="1:12" ht="12.75">
      <c r="A16" s="28" t="s">
        <v>262</v>
      </c>
      <c r="B16" s="18">
        <v>8256.162486095098</v>
      </c>
      <c r="C16" s="17">
        <v>22147.142810017147</v>
      </c>
      <c r="D16" s="17">
        <v>30403.305296112245</v>
      </c>
      <c r="E16" s="76"/>
      <c r="F16" s="17"/>
      <c r="G16" s="18"/>
      <c r="H16" s="17"/>
      <c r="I16" s="17"/>
      <c r="J16" s="17"/>
      <c r="K16" s="9"/>
      <c r="L16" s="56">
        <v>30403.305296112245</v>
      </c>
    </row>
    <row r="17" spans="1:13" ht="12.75">
      <c r="A17" s="31" t="s">
        <v>204</v>
      </c>
      <c r="B17" s="32">
        <v>8256.162486095098</v>
      </c>
      <c r="C17" s="19">
        <v>22147.142810017147</v>
      </c>
      <c r="D17" s="19">
        <v>30403.305296112245</v>
      </c>
      <c r="E17" s="57"/>
      <c r="F17" s="19"/>
      <c r="G17" s="32"/>
      <c r="H17" s="19"/>
      <c r="I17" s="19"/>
      <c r="J17" s="19"/>
      <c r="K17" s="36"/>
      <c r="L17" s="57">
        <v>30403.305296112245</v>
      </c>
      <c r="M17" s="40"/>
    </row>
    <row r="18" spans="1:12" ht="12.75">
      <c r="A18" s="31" t="s">
        <v>129</v>
      </c>
      <c r="B18" s="32"/>
      <c r="C18" s="32"/>
      <c r="D18" s="32"/>
      <c r="E18" s="36"/>
      <c r="F18" s="19"/>
      <c r="G18" s="32"/>
      <c r="H18" s="19"/>
      <c r="I18" s="19"/>
      <c r="J18" s="19"/>
      <c r="K18" s="36"/>
      <c r="L18" s="57"/>
    </row>
    <row r="19" spans="1:12" ht="12.75">
      <c r="A19" s="31" t="s">
        <v>154</v>
      </c>
      <c r="B19" s="32"/>
      <c r="C19" s="32"/>
      <c r="D19" s="32"/>
      <c r="E19" s="36"/>
      <c r="F19" s="19"/>
      <c r="G19" s="19"/>
      <c r="H19" s="19"/>
      <c r="I19" s="19"/>
      <c r="J19" s="19"/>
      <c r="K19" s="36"/>
      <c r="L19" s="57"/>
    </row>
    <row r="20" spans="1:13" ht="12.75">
      <c r="A20" s="28" t="s">
        <v>265</v>
      </c>
      <c r="B20" s="17">
        <v>4855.266214040804</v>
      </c>
      <c r="C20" s="17">
        <v>29703.260198110656</v>
      </c>
      <c r="D20" s="17">
        <v>34558.52641215146</v>
      </c>
      <c r="E20" s="76"/>
      <c r="F20" s="17"/>
      <c r="G20" s="17"/>
      <c r="H20" s="17"/>
      <c r="I20" s="17"/>
      <c r="J20" s="17"/>
      <c r="K20" s="9"/>
      <c r="L20" s="56">
        <v>34558.52641215146</v>
      </c>
      <c r="M20" s="40"/>
    </row>
    <row r="21" spans="1:12" ht="12.75">
      <c r="A21" s="28" t="s">
        <v>130</v>
      </c>
      <c r="B21" s="17">
        <v>5634.176774745317</v>
      </c>
      <c r="C21" s="18">
        <v>70876.80282024751</v>
      </c>
      <c r="D21" s="17">
        <v>76510.97959499282</v>
      </c>
      <c r="E21" s="76"/>
      <c r="F21" s="17"/>
      <c r="G21" s="17"/>
      <c r="H21" s="18"/>
      <c r="I21" s="18"/>
      <c r="J21" s="17"/>
      <c r="K21" s="9"/>
      <c r="L21" s="56">
        <v>76510.97959499282</v>
      </c>
    </row>
    <row r="22" spans="1:13" ht="12.75">
      <c r="A22" s="31" t="s">
        <v>131</v>
      </c>
      <c r="B22" s="19">
        <v>79.79801490896767</v>
      </c>
      <c r="C22" s="19">
        <v>346.7328261957928</v>
      </c>
      <c r="D22" s="19">
        <v>426.5308411047605</v>
      </c>
      <c r="E22" s="57"/>
      <c r="F22" s="32"/>
      <c r="G22" s="19"/>
      <c r="H22" s="19"/>
      <c r="I22" s="19"/>
      <c r="J22" s="19"/>
      <c r="K22" s="36"/>
      <c r="L22" s="57">
        <v>426.5308411047605</v>
      </c>
      <c r="M22" s="40"/>
    </row>
    <row r="23" spans="1:13" ht="12.75">
      <c r="A23" s="31" t="s">
        <v>132</v>
      </c>
      <c r="B23" s="19">
        <v>3712.442210739462</v>
      </c>
      <c r="C23" s="19">
        <v>38714.514328308476</v>
      </c>
      <c r="D23" s="19">
        <v>42426.95653904794</v>
      </c>
      <c r="E23" s="57"/>
      <c r="F23" s="32"/>
      <c r="G23" s="19"/>
      <c r="H23" s="19"/>
      <c r="I23" s="19"/>
      <c r="J23" s="19"/>
      <c r="K23" s="36"/>
      <c r="L23" s="57">
        <v>42426.95653904794</v>
      </c>
      <c r="M23" s="40"/>
    </row>
    <row r="24" spans="1:13" ht="12.75">
      <c r="A24" s="31" t="s">
        <v>133</v>
      </c>
      <c r="B24" s="19">
        <v>182.983394019849</v>
      </c>
      <c r="C24" s="19">
        <v>1689.559477563831</v>
      </c>
      <c r="D24" s="19">
        <v>1872.54287158368</v>
      </c>
      <c r="E24" s="57"/>
      <c r="F24" s="19"/>
      <c r="G24" s="19"/>
      <c r="H24" s="19"/>
      <c r="I24" s="19"/>
      <c r="J24" s="19"/>
      <c r="K24" s="36"/>
      <c r="L24" s="57">
        <v>1872.54287158368</v>
      </c>
      <c r="M24" s="40"/>
    </row>
    <row r="25" spans="1:13" ht="12.75">
      <c r="A25" s="31" t="s">
        <v>134</v>
      </c>
      <c r="B25" s="19">
        <v>1506.3867726327326</v>
      </c>
      <c r="C25" s="19">
        <v>18037.93107434013</v>
      </c>
      <c r="D25" s="19">
        <v>19544.317846972863</v>
      </c>
      <c r="E25" s="57"/>
      <c r="F25" s="19"/>
      <c r="G25" s="19"/>
      <c r="H25" s="19"/>
      <c r="I25" s="19"/>
      <c r="J25" s="19"/>
      <c r="K25" s="36"/>
      <c r="L25" s="57">
        <v>19544.317846972863</v>
      </c>
      <c r="M25" s="40"/>
    </row>
    <row r="26" spans="1:13" ht="12.75">
      <c r="A26" s="31" t="s">
        <v>296</v>
      </c>
      <c r="B26" s="19">
        <v>152.56638244430582</v>
      </c>
      <c r="C26" s="19">
        <v>12088.065113839275</v>
      </c>
      <c r="D26" s="19">
        <v>12240.63149628358</v>
      </c>
      <c r="E26" s="57"/>
      <c r="F26" s="19"/>
      <c r="G26" s="19"/>
      <c r="H26" s="19"/>
      <c r="I26" s="19"/>
      <c r="J26" s="19"/>
      <c r="K26" s="36"/>
      <c r="L26" s="57">
        <v>12240.63149628358</v>
      </c>
      <c r="M26" s="40"/>
    </row>
    <row r="27" spans="1:13" ht="12.75">
      <c r="A27" s="28" t="s">
        <v>263</v>
      </c>
      <c r="B27" s="17">
        <v>4744.256479348369</v>
      </c>
      <c r="C27" s="17">
        <v>11288.058519828877</v>
      </c>
      <c r="D27" s="17">
        <v>16032.314999177246</v>
      </c>
      <c r="E27" s="76"/>
      <c r="F27" s="17"/>
      <c r="G27" s="17"/>
      <c r="H27" s="17"/>
      <c r="I27" s="17"/>
      <c r="J27" s="17"/>
      <c r="K27" s="9"/>
      <c r="L27" s="56">
        <v>16032.314999177246</v>
      </c>
      <c r="M27" s="40"/>
    </row>
    <row r="28" spans="1:12" ht="12.75">
      <c r="A28" s="31" t="s">
        <v>135</v>
      </c>
      <c r="B28" s="32"/>
      <c r="C28" s="32"/>
      <c r="D28" s="32"/>
      <c r="E28" s="36"/>
      <c r="F28" s="19"/>
      <c r="G28" s="19"/>
      <c r="H28" s="19"/>
      <c r="I28" s="19"/>
      <c r="J28" s="19"/>
      <c r="K28" s="36"/>
      <c r="L28" s="57"/>
    </row>
    <row r="29" spans="1:12" ht="12.75">
      <c r="A29" s="31" t="s">
        <v>136</v>
      </c>
      <c r="B29" s="32"/>
      <c r="C29" s="32"/>
      <c r="D29" s="32"/>
      <c r="E29" s="77"/>
      <c r="F29" s="19"/>
      <c r="G29" s="19"/>
      <c r="H29" s="19"/>
      <c r="I29" s="19"/>
      <c r="J29" s="19"/>
      <c r="K29" s="36"/>
      <c r="L29" s="57"/>
    </row>
    <row r="30" spans="1:12" ht="12.75">
      <c r="A30" s="31" t="s">
        <v>137</v>
      </c>
      <c r="B30" s="32"/>
      <c r="C30" s="32"/>
      <c r="D30" s="32"/>
      <c r="E30" s="57"/>
      <c r="F30" s="19"/>
      <c r="G30" s="19"/>
      <c r="H30" s="19"/>
      <c r="I30" s="19"/>
      <c r="J30" s="19"/>
      <c r="K30" s="36"/>
      <c r="L30" s="57"/>
    </row>
    <row r="31" spans="1:13" ht="12.75">
      <c r="A31" s="28" t="s">
        <v>138</v>
      </c>
      <c r="B31" s="17">
        <v>1876.4393499779824</v>
      </c>
      <c r="C31" s="17">
        <v>2306.8548788364437</v>
      </c>
      <c r="D31" s="17">
        <v>4183.294228814426</v>
      </c>
      <c r="E31" s="76"/>
      <c r="F31" s="17"/>
      <c r="G31" s="17"/>
      <c r="H31" s="17"/>
      <c r="I31" s="17"/>
      <c r="J31" s="17"/>
      <c r="K31" s="9"/>
      <c r="L31" s="56">
        <v>4183.294228814426</v>
      </c>
      <c r="M31" s="40"/>
    </row>
    <row r="32" spans="1:13" ht="12.75">
      <c r="A32" s="28" t="s">
        <v>139</v>
      </c>
      <c r="B32" s="17">
        <v>4416.837808771423</v>
      </c>
      <c r="C32" s="17">
        <v>14253.663515328692</v>
      </c>
      <c r="D32" s="17">
        <v>18670.501324100114</v>
      </c>
      <c r="E32" s="76"/>
      <c r="F32" s="17"/>
      <c r="G32" s="17"/>
      <c r="H32" s="17"/>
      <c r="I32" s="17"/>
      <c r="J32" s="17"/>
      <c r="K32" s="9"/>
      <c r="L32" s="56">
        <v>18670.501324100114</v>
      </c>
      <c r="M32" s="40"/>
    </row>
    <row r="33" spans="1:13" ht="12.75">
      <c r="A33" s="27" t="s">
        <v>140</v>
      </c>
      <c r="B33" s="17">
        <v>5976.390918049196</v>
      </c>
      <c r="C33" s="17">
        <v>13438.168713290666</v>
      </c>
      <c r="D33" s="17">
        <v>19414.559631339864</v>
      </c>
      <c r="E33" s="76"/>
      <c r="F33" s="17"/>
      <c r="G33" s="17"/>
      <c r="H33" s="17"/>
      <c r="I33" s="17"/>
      <c r="J33" s="17"/>
      <c r="K33" s="9"/>
      <c r="L33" s="56">
        <v>19414.559631339864</v>
      </c>
      <c r="M33" s="40"/>
    </row>
    <row r="34" spans="1:12" ht="12.75">
      <c r="A34" s="31" t="s">
        <v>248</v>
      </c>
      <c r="B34" s="19">
        <v>3872.0269544001962</v>
      </c>
      <c r="C34" s="19">
        <v>8982.422115188097</v>
      </c>
      <c r="D34" s="19">
        <v>12854.449069588294</v>
      </c>
      <c r="E34" s="57"/>
      <c r="F34" s="19"/>
      <c r="G34" s="19"/>
      <c r="H34" s="19"/>
      <c r="I34" s="19"/>
      <c r="J34" s="19"/>
      <c r="K34" s="36"/>
      <c r="L34" s="57">
        <v>12854.449069588294</v>
      </c>
    </row>
    <row r="35" spans="1:12" ht="12.75">
      <c r="A35" s="31" t="s">
        <v>141</v>
      </c>
      <c r="B35" s="19">
        <v>966.9770708838338</v>
      </c>
      <c r="C35" s="19">
        <v>1378.2171220796154</v>
      </c>
      <c r="D35" s="19">
        <v>2345.194192963449</v>
      </c>
      <c r="E35" s="57"/>
      <c r="F35" s="19"/>
      <c r="G35" s="19"/>
      <c r="H35" s="19"/>
      <c r="I35" s="19"/>
      <c r="J35" s="19"/>
      <c r="K35" s="36"/>
      <c r="L35" s="57">
        <v>2345.194192963449</v>
      </c>
    </row>
    <row r="36" spans="1:12" ht="12.75">
      <c r="A36" s="31" t="s">
        <v>142</v>
      </c>
      <c r="B36" s="19">
        <v>95.69122387632943</v>
      </c>
      <c r="C36" s="19">
        <v>153.59826704461608</v>
      </c>
      <c r="D36" s="19">
        <v>249.28949092094552</v>
      </c>
      <c r="E36" s="57"/>
      <c r="F36" s="19"/>
      <c r="G36" s="19"/>
      <c r="H36" s="19"/>
      <c r="I36" s="19"/>
      <c r="J36" s="19"/>
      <c r="K36" s="36"/>
      <c r="L36" s="57">
        <v>249.28949092094552</v>
      </c>
    </row>
    <row r="37" spans="1:12" ht="12.75">
      <c r="A37" s="31" t="s">
        <v>143</v>
      </c>
      <c r="B37" s="19">
        <v>368.35997049081436</v>
      </c>
      <c r="C37" s="19">
        <v>455.03364818558896</v>
      </c>
      <c r="D37" s="19">
        <v>823.3936186764033</v>
      </c>
      <c r="E37" s="57"/>
      <c r="F37" s="19"/>
      <c r="G37" s="19"/>
      <c r="H37" s="19"/>
      <c r="I37" s="19"/>
      <c r="J37" s="19"/>
      <c r="K37" s="36"/>
      <c r="L37" s="57">
        <v>823.3936186764033</v>
      </c>
    </row>
    <row r="38" spans="1:12" ht="12.75">
      <c r="A38" s="31" t="s">
        <v>121</v>
      </c>
      <c r="B38" s="19">
        <v>673.3356983980224</v>
      </c>
      <c r="C38" s="19">
        <v>2468.897560792749</v>
      </c>
      <c r="D38" s="19">
        <v>3142.2332591907716</v>
      </c>
      <c r="E38" s="57"/>
      <c r="F38" s="19"/>
      <c r="G38" s="19"/>
      <c r="H38" s="19"/>
      <c r="I38" s="19"/>
      <c r="J38" s="19"/>
      <c r="K38" s="36"/>
      <c r="L38" s="57">
        <v>3142.2332591907716</v>
      </c>
    </row>
    <row r="39" spans="1:12" ht="12.75">
      <c r="A39" s="31"/>
      <c r="B39" s="19"/>
      <c r="C39" s="19"/>
      <c r="D39" s="19"/>
      <c r="E39" s="57"/>
      <c r="F39" s="19"/>
      <c r="G39" s="19"/>
      <c r="H39" s="19"/>
      <c r="I39" s="19"/>
      <c r="J39" s="19"/>
      <c r="K39" s="36"/>
      <c r="L39" s="57"/>
    </row>
    <row r="40" spans="1:13" ht="12.75">
      <c r="A40" s="12" t="s">
        <v>249</v>
      </c>
      <c r="B40" s="17">
        <v>95.46996897181089</v>
      </c>
      <c r="C40" s="17">
        <v>60500.98549853974</v>
      </c>
      <c r="D40" s="17">
        <v>60596.45546751155</v>
      </c>
      <c r="E40" s="76"/>
      <c r="F40" s="17"/>
      <c r="G40" s="17"/>
      <c r="H40" s="17"/>
      <c r="I40" s="17"/>
      <c r="J40" s="17"/>
      <c r="K40" s="36"/>
      <c r="L40" s="56">
        <v>60596.45546751155</v>
      </c>
      <c r="M40" s="40"/>
    </row>
    <row r="41" spans="1:12" ht="12.75">
      <c r="A41" s="31"/>
      <c r="B41" s="19"/>
      <c r="C41" s="19"/>
      <c r="D41" s="19"/>
      <c r="E41" s="57"/>
      <c r="F41" s="19"/>
      <c r="G41" s="19"/>
      <c r="H41" s="19"/>
      <c r="I41" s="19"/>
      <c r="J41" s="19"/>
      <c r="K41" s="36"/>
      <c r="L41" s="57"/>
    </row>
    <row r="42" spans="1:13" ht="12.75">
      <c r="A42" s="12" t="s">
        <v>23</v>
      </c>
      <c r="B42" s="17">
        <v>35855</v>
      </c>
      <c r="C42" s="17">
        <v>224514.93695419974</v>
      </c>
      <c r="D42" s="17">
        <v>260369.93695419974</v>
      </c>
      <c r="E42" s="76"/>
      <c r="F42" s="17"/>
      <c r="G42" s="17"/>
      <c r="H42" s="17"/>
      <c r="I42" s="17"/>
      <c r="J42" s="17"/>
      <c r="K42" s="36"/>
      <c r="L42" s="56">
        <v>260369.93695419974</v>
      </c>
      <c r="M42" s="40"/>
    </row>
    <row r="43" spans="1:13" ht="12.75">
      <c r="A43" s="12"/>
      <c r="B43" s="17"/>
      <c r="C43" s="17"/>
      <c r="D43" s="17"/>
      <c r="E43" s="76"/>
      <c r="F43" s="17"/>
      <c r="G43" s="17"/>
      <c r="H43" s="17"/>
      <c r="I43" s="17"/>
      <c r="J43" s="17"/>
      <c r="K43" s="36"/>
      <c r="L43" s="56"/>
      <c r="M43" s="40"/>
    </row>
    <row r="44" spans="1:13" ht="12.75">
      <c r="A44" s="49" t="s">
        <v>200</v>
      </c>
      <c r="B44" s="17"/>
      <c r="C44" s="17"/>
      <c r="D44" s="17"/>
      <c r="E44" s="76"/>
      <c r="F44" s="17"/>
      <c r="G44" s="17"/>
      <c r="H44" s="17"/>
      <c r="I44" s="17"/>
      <c r="J44" s="17"/>
      <c r="K44" s="36"/>
      <c r="L44" s="56"/>
      <c r="M44" s="40"/>
    </row>
    <row r="45" spans="1:12" ht="12.75">
      <c r="A45" s="10"/>
      <c r="B45" s="58"/>
      <c r="C45" s="58"/>
      <c r="D45" s="58"/>
      <c r="E45" s="58"/>
      <c r="F45" s="58"/>
      <c r="G45" s="10"/>
      <c r="H45" s="10"/>
      <c r="I45" s="10"/>
      <c r="J45" s="10"/>
      <c r="K45" s="10"/>
      <c r="L45" s="58"/>
    </row>
    <row r="46" spans="1:5" s="49" customFormat="1" ht="9.75" customHeight="1">
      <c r="A46" s="49" t="s">
        <v>251</v>
      </c>
      <c r="C46" s="78"/>
      <c r="D46" s="67"/>
      <c r="E46" s="67"/>
    </row>
    <row r="47" spans="1:12" s="49" customFormat="1" ht="9.75" customHeight="1">
      <c r="A47" s="49" t="s">
        <v>2</v>
      </c>
      <c r="C47" s="79"/>
      <c r="D47" s="78"/>
      <c r="E47" s="78"/>
      <c r="L47" s="67"/>
    </row>
    <row r="48" spans="4:12" s="49" customFormat="1" ht="9.75" customHeight="1">
      <c r="D48" s="67"/>
      <c r="E48" s="67"/>
      <c r="L48" s="80"/>
    </row>
    <row r="49" spans="4:12" s="49" customFormat="1" ht="9.75" customHeight="1">
      <c r="D49" s="78"/>
      <c r="E49" s="78"/>
      <c r="L49" s="80"/>
    </row>
    <row r="50" spans="4:5" ht="12.75">
      <c r="D50" s="40"/>
      <c r="E50" s="40"/>
    </row>
  </sheetData>
  <sheetProtection/>
  <mergeCells count="2">
    <mergeCell ref="F5:J5"/>
    <mergeCell ref="B5:D5"/>
  </mergeCells>
  <printOptions/>
  <pageMargins left="0.75" right="0.75" top="1" bottom="1" header="0.5" footer="0.5"/>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W62"/>
  <sheetViews>
    <sheetView zoomScalePageLayoutView="0" workbookViewId="0" topLeftCell="A1">
      <selection activeCell="R41" sqref="R41"/>
    </sheetView>
  </sheetViews>
  <sheetFormatPr defaultColWidth="9.140625" defaultRowHeight="12.75"/>
  <cols>
    <col min="1" max="1" width="79.57421875" style="7" customWidth="1"/>
    <col min="2" max="2" width="14.57421875" style="7" customWidth="1"/>
    <col min="3" max="3" width="23.7109375" style="7" customWidth="1"/>
    <col min="4" max="9" width="14.57421875" style="7" customWidth="1"/>
    <col min="10" max="10" width="17.140625" style="7" customWidth="1"/>
    <col min="11" max="12" width="14.57421875" style="7" customWidth="1"/>
    <col min="13" max="13" width="1.57421875" style="7" customWidth="1"/>
    <col min="14" max="14" width="14.57421875" style="7" customWidth="1"/>
    <col min="15" max="15" width="1.57421875" style="7" customWidth="1"/>
    <col min="16" max="16" width="24.57421875" style="7" customWidth="1"/>
    <col min="17" max="17" width="1.57421875" style="7" customWidth="1"/>
    <col min="18" max="18" width="14.57421875" style="7" customWidth="1"/>
    <col min="19" max="19" width="1.57421875" style="7" customWidth="1"/>
    <col min="20" max="20" width="30.57421875" style="7" customWidth="1"/>
    <col min="21" max="22" width="16.00390625" style="7" bestFit="1" customWidth="1"/>
    <col min="23" max="23" width="9.57421875" style="7" bestFit="1" customWidth="1"/>
    <col min="24" max="16384" width="9.140625" style="7" customWidth="1"/>
  </cols>
  <sheetData>
    <row r="1" ht="12.75">
      <c r="A1" s="69" t="s">
        <v>311</v>
      </c>
    </row>
    <row r="2" spans="1:17" ht="12.75">
      <c r="A2" s="23" t="s">
        <v>31</v>
      </c>
      <c r="P2" s="82"/>
      <c r="Q2" s="82"/>
    </row>
    <row r="3" spans="1:17" ht="12.75">
      <c r="A3" s="70"/>
      <c r="P3" s="83"/>
      <c r="Q3" s="83"/>
    </row>
    <row r="4" spans="1:17" ht="12.75">
      <c r="A4" s="70"/>
      <c r="P4" s="84"/>
      <c r="Q4" s="84"/>
    </row>
    <row r="5" spans="1:19" ht="12.75">
      <c r="A5" s="12"/>
      <c r="B5" s="170" t="s">
        <v>159</v>
      </c>
      <c r="C5" s="170"/>
      <c r="D5" s="170"/>
      <c r="E5" s="170"/>
      <c r="F5" s="170"/>
      <c r="G5" s="170"/>
      <c r="H5" s="170"/>
      <c r="I5" s="170"/>
      <c r="J5" s="170"/>
      <c r="K5" s="170"/>
      <c r="L5" s="170"/>
      <c r="M5" s="50"/>
      <c r="N5" s="50"/>
      <c r="O5" s="50"/>
      <c r="P5" s="85" t="s">
        <v>24</v>
      </c>
      <c r="Q5" s="72"/>
      <c r="R5" s="15"/>
      <c r="S5" s="15"/>
    </row>
    <row r="6" spans="1:19" ht="12.75">
      <c r="A6" s="12"/>
      <c r="B6" s="50"/>
      <c r="C6" s="9"/>
      <c r="D6" s="50"/>
      <c r="E6" s="50"/>
      <c r="F6" s="50"/>
      <c r="G6" s="50"/>
      <c r="H6" s="50"/>
      <c r="I6" s="50"/>
      <c r="J6" s="50"/>
      <c r="K6" s="50"/>
      <c r="L6" s="50"/>
      <c r="M6" s="50"/>
      <c r="N6" s="50"/>
      <c r="O6" s="50"/>
      <c r="P6" s="72"/>
      <c r="Q6" s="72"/>
      <c r="R6" s="15"/>
      <c r="S6" s="15"/>
    </row>
    <row r="7" spans="1:20" ht="12.75" customHeight="1">
      <c r="A7" s="12"/>
      <c r="B7" s="9"/>
      <c r="C7" s="9" t="s">
        <v>303</v>
      </c>
      <c r="D7" s="86"/>
      <c r="E7" s="86"/>
      <c r="F7" s="86"/>
      <c r="G7" s="9"/>
      <c r="H7" s="9"/>
      <c r="I7" s="86"/>
      <c r="J7" s="9" t="s">
        <v>282</v>
      </c>
      <c r="K7" s="86"/>
      <c r="L7" s="86"/>
      <c r="M7" s="86"/>
      <c r="N7" s="86" t="s">
        <v>23</v>
      </c>
      <c r="O7" s="86"/>
      <c r="Q7" s="86"/>
      <c r="R7" s="73"/>
      <c r="S7" s="86"/>
      <c r="T7" s="73"/>
    </row>
    <row r="8" spans="1:20" ht="12.75">
      <c r="A8" s="12"/>
      <c r="B8" s="9" t="s">
        <v>304</v>
      </c>
      <c r="C8" s="9" t="s">
        <v>268</v>
      </c>
      <c r="D8" s="9" t="s">
        <v>276</v>
      </c>
      <c r="E8" s="9" t="s">
        <v>277</v>
      </c>
      <c r="F8" s="9" t="s">
        <v>278</v>
      </c>
      <c r="G8" s="9" t="s">
        <v>279</v>
      </c>
      <c r="H8" s="9" t="s">
        <v>280</v>
      </c>
      <c r="I8" s="9" t="s">
        <v>281</v>
      </c>
      <c r="J8" s="9" t="s">
        <v>272</v>
      </c>
      <c r="L8" s="86" t="s">
        <v>284</v>
      </c>
      <c r="M8" s="86"/>
      <c r="N8" s="9" t="s">
        <v>30</v>
      </c>
      <c r="O8" s="9"/>
      <c r="P8" s="9"/>
      <c r="Q8" s="9"/>
      <c r="R8" s="86" t="s">
        <v>25</v>
      </c>
      <c r="S8" s="9"/>
      <c r="T8" s="9"/>
    </row>
    <row r="9" spans="1:20" ht="12.75">
      <c r="A9" s="12"/>
      <c r="B9" s="75" t="s">
        <v>266</v>
      </c>
      <c r="C9" s="9" t="s">
        <v>269</v>
      </c>
      <c r="D9" s="9" t="s">
        <v>271</v>
      </c>
      <c r="E9" s="9" t="s">
        <v>35</v>
      </c>
      <c r="F9" s="9" t="s">
        <v>35</v>
      </c>
      <c r="G9" s="9" t="s">
        <v>5</v>
      </c>
      <c r="H9" s="9" t="s">
        <v>35</v>
      </c>
      <c r="I9" s="9" t="s">
        <v>26</v>
      </c>
      <c r="J9" s="9" t="s">
        <v>273</v>
      </c>
      <c r="K9" s="9" t="s">
        <v>283</v>
      </c>
      <c r="L9" s="9" t="s">
        <v>155</v>
      </c>
      <c r="M9" s="9"/>
      <c r="N9" s="9" t="s">
        <v>4</v>
      </c>
      <c r="O9" s="9"/>
      <c r="P9" s="86" t="s">
        <v>285</v>
      </c>
      <c r="Q9" s="9"/>
      <c r="R9" s="9" t="s">
        <v>6</v>
      </c>
      <c r="S9" s="9"/>
      <c r="T9" s="86" t="s">
        <v>301</v>
      </c>
    </row>
    <row r="10" spans="1:20" ht="12.75">
      <c r="A10" s="12"/>
      <c r="B10" s="75" t="s">
        <v>267</v>
      </c>
      <c r="C10" s="9" t="s">
        <v>270</v>
      </c>
      <c r="D10" s="9" t="s">
        <v>231</v>
      </c>
      <c r="E10" s="9" t="s">
        <v>27</v>
      </c>
      <c r="F10" s="9" t="s">
        <v>27</v>
      </c>
      <c r="G10" s="9" t="s">
        <v>27</v>
      </c>
      <c r="H10" s="9" t="s">
        <v>27</v>
      </c>
      <c r="I10" s="9" t="s">
        <v>36</v>
      </c>
      <c r="J10" s="9" t="s">
        <v>231</v>
      </c>
      <c r="K10" s="9" t="s">
        <v>231</v>
      </c>
      <c r="L10" s="9" t="s">
        <v>231</v>
      </c>
      <c r="M10" s="9"/>
      <c r="N10" s="9" t="s">
        <v>29</v>
      </c>
      <c r="O10" s="9"/>
      <c r="P10" s="9" t="s">
        <v>156</v>
      </c>
      <c r="Q10" s="9"/>
      <c r="R10" s="9" t="s">
        <v>29</v>
      </c>
      <c r="S10" s="9"/>
      <c r="T10" s="9" t="s">
        <v>157</v>
      </c>
    </row>
    <row r="11" spans="1:20" ht="12.75">
      <c r="A11" s="14" t="s">
        <v>32</v>
      </c>
      <c r="B11" s="25" t="s">
        <v>7</v>
      </c>
      <c r="C11" s="25" t="s">
        <v>8</v>
      </c>
      <c r="D11" s="25" t="s">
        <v>9</v>
      </c>
      <c r="E11" s="25" t="s">
        <v>10</v>
      </c>
      <c r="F11" s="13" t="s">
        <v>11</v>
      </c>
      <c r="G11" s="13" t="s">
        <v>12</v>
      </c>
      <c r="H11" s="13" t="s">
        <v>13</v>
      </c>
      <c r="I11" s="13" t="s">
        <v>14</v>
      </c>
      <c r="J11" s="13" t="s">
        <v>15</v>
      </c>
      <c r="K11" s="13" t="s">
        <v>16</v>
      </c>
      <c r="L11" s="13" t="s">
        <v>17</v>
      </c>
      <c r="M11" s="13"/>
      <c r="N11" s="13" t="s">
        <v>18</v>
      </c>
      <c r="O11" s="13"/>
      <c r="P11" s="13" t="s">
        <v>19</v>
      </c>
      <c r="Q11" s="13"/>
      <c r="R11" s="13" t="s">
        <v>20</v>
      </c>
      <c r="S11" s="13"/>
      <c r="T11" s="16" t="s">
        <v>253</v>
      </c>
    </row>
    <row r="12" spans="1:20" ht="12.75">
      <c r="A12" s="10"/>
      <c r="B12" s="10"/>
      <c r="C12" s="10"/>
      <c r="D12" s="10"/>
      <c r="E12" s="10"/>
      <c r="F12" s="10"/>
      <c r="G12" s="10"/>
      <c r="H12" s="10"/>
      <c r="I12" s="10"/>
      <c r="J12" s="10"/>
      <c r="K12" s="10"/>
      <c r="L12" s="10"/>
      <c r="M12" s="10"/>
      <c r="N12" s="10"/>
      <c r="O12" s="10"/>
      <c r="P12" s="10"/>
      <c r="Q12" s="10"/>
      <c r="R12" s="10"/>
      <c r="S12" s="10"/>
      <c r="T12" s="10"/>
    </row>
    <row r="13" spans="1:22" s="90" customFormat="1" ht="12.75">
      <c r="A13" s="12" t="s">
        <v>203</v>
      </c>
      <c r="B13" s="17">
        <v>49218.50925782604</v>
      </c>
      <c r="C13" s="81"/>
      <c r="D13" s="17">
        <v>66083.89653625802</v>
      </c>
      <c r="E13" s="17">
        <v>8627.0802165122</v>
      </c>
      <c r="F13" s="17">
        <v>75687.55205439054</v>
      </c>
      <c r="G13" s="17">
        <v>2472.8253270143255</v>
      </c>
      <c r="H13" s="17">
        <v>20357.209918412165</v>
      </c>
      <c r="I13" s="17">
        <v>20551.383271545812</v>
      </c>
      <c r="J13" s="17">
        <v>16359.505101201272</v>
      </c>
      <c r="K13" s="17">
        <v>25921.592931989642</v>
      </c>
      <c r="L13" s="17">
        <v>52737.34210090497</v>
      </c>
      <c r="M13" s="87"/>
      <c r="N13" s="17">
        <v>338016.896716055</v>
      </c>
      <c r="O13" s="87"/>
      <c r="P13" s="17">
        <v>197429.94080358298</v>
      </c>
      <c r="Q13" s="87"/>
      <c r="R13" s="17">
        <v>391447.84785044135</v>
      </c>
      <c r="S13" s="76"/>
      <c r="T13" s="17">
        <v>926894.6853700794</v>
      </c>
      <c r="U13" s="88"/>
      <c r="V13" s="89"/>
    </row>
    <row r="14" spans="1:22" s="90" customFormat="1" ht="12.75">
      <c r="A14" s="27" t="s">
        <v>128</v>
      </c>
      <c r="B14" s="17">
        <v>49218.50925782604</v>
      </c>
      <c r="C14" s="17"/>
      <c r="D14" s="17">
        <v>66083.89653625802</v>
      </c>
      <c r="E14" s="17">
        <v>8627.0802165122</v>
      </c>
      <c r="F14" s="17">
        <v>75687.55205439054</v>
      </c>
      <c r="G14" s="17">
        <v>2472.8253270143255</v>
      </c>
      <c r="H14" s="17">
        <v>20357.209918412165</v>
      </c>
      <c r="I14" s="17">
        <v>20551.383271545812</v>
      </c>
      <c r="J14" s="17">
        <v>16359.505101201272</v>
      </c>
      <c r="K14" s="17">
        <v>25921.592931989642</v>
      </c>
      <c r="L14" s="17">
        <v>52737.34210090497</v>
      </c>
      <c r="M14" s="87"/>
      <c r="N14" s="17">
        <v>338016.896716055</v>
      </c>
      <c r="O14" s="87"/>
      <c r="P14" s="17"/>
      <c r="Q14" s="87"/>
      <c r="R14" s="17">
        <v>218010.0382748117</v>
      </c>
      <c r="S14" s="76"/>
      <c r="T14" s="17">
        <v>556026.9349908667</v>
      </c>
      <c r="U14" s="88"/>
      <c r="V14" s="89"/>
    </row>
    <row r="15" spans="1:22" s="90" customFormat="1" ht="12.75">
      <c r="A15" s="28" t="s">
        <v>262</v>
      </c>
      <c r="B15" s="17">
        <v>26463.91462384706</v>
      </c>
      <c r="C15" s="17"/>
      <c r="D15" s="17"/>
      <c r="E15" s="17"/>
      <c r="F15" s="17"/>
      <c r="G15" s="17"/>
      <c r="H15" s="17"/>
      <c r="I15" s="17"/>
      <c r="J15" s="17"/>
      <c r="K15" s="17">
        <v>671.1877617560687</v>
      </c>
      <c r="L15" s="17">
        <v>495.2289716992154</v>
      </c>
      <c r="M15" s="91"/>
      <c r="N15" s="17">
        <v>27630.331357302344</v>
      </c>
      <c r="O15" s="87"/>
      <c r="P15" s="17"/>
      <c r="Q15" s="87"/>
      <c r="R15" s="17">
        <v>5356.811724420109</v>
      </c>
      <c r="S15" s="76"/>
      <c r="T15" s="17">
        <v>32987.143081722454</v>
      </c>
      <c r="U15" s="88"/>
      <c r="V15" s="89"/>
    </row>
    <row r="16" spans="1:22" ht="12.75">
      <c r="A16" s="31" t="s">
        <v>204</v>
      </c>
      <c r="B16" s="19">
        <v>26463.91462384706</v>
      </c>
      <c r="C16" s="32" t="s">
        <v>33</v>
      </c>
      <c r="D16" s="32"/>
      <c r="E16" s="32"/>
      <c r="F16" s="32"/>
      <c r="G16" s="32"/>
      <c r="H16" s="32"/>
      <c r="I16" s="32"/>
      <c r="J16" s="32"/>
      <c r="K16" s="32">
        <v>671.1877617560687</v>
      </c>
      <c r="L16" s="39">
        <v>495.2289716992154</v>
      </c>
      <c r="M16" s="92"/>
      <c r="N16" s="19">
        <v>27630.331357302344</v>
      </c>
      <c r="O16" s="58"/>
      <c r="P16" s="32"/>
      <c r="Q16" s="58"/>
      <c r="R16" s="32">
        <v>5356.811724420109</v>
      </c>
      <c r="S16" s="57"/>
      <c r="T16" s="19">
        <v>32987.143081722454</v>
      </c>
      <c r="U16" s="26"/>
      <c r="V16" s="93"/>
    </row>
    <row r="17" spans="1:22" ht="12.75">
      <c r="A17" s="31" t="s">
        <v>129</v>
      </c>
      <c r="B17" s="19"/>
      <c r="C17" s="32"/>
      <c r="D17" s="32"/>
      <c r="E17" s="32"/>
      <c r="F17" s="32"/>
      <c r="G17" s="32"/>
      <c r="H17" s="32"/>
      <c r="I17" s="32"/>
      <c r="J17" s="32"/>
      <c r="K17" s="32"/>
      <c r="L17" s="32"/>
      <c r="M17" s="8"/>
      <c r="N17" s="19"/>
      <c r="O17" s="45"/>
      <c r="P17" s="32" t="s">
        <v>33</v>
      </c>
      <c r="Q17" s="58"/>
      <c r="R17" s="32" t="s">
        <v>33</v>
      </c>
      <c r="S17" s="36"/>
      <c r="T17" s="19"/>
      <c r="U17" s="26"/>
      <c r="V17" s="93"/>
    </row>
    <row r="18" spans="1:22" ht="12.75">
      <c r="A18" s="31" t="s">
        <v>154</v>
      </c>
      <c r="B18" s="19"/>
      <c r="C18" s="32"/>
      <c r="D18" s="19"/>
      <c r="E18" s="19"/>
      <c r="F18" s="19"/>
      <c r="G18" s="19"/>
      <c r="H18" s="19"/>
      <c r="I18" s="19"/>
      <c r="J18" s="19"/>
      <c r="K18" s="19"/>
      <c r="L18" s="19"/>
      <c r="M18" s="8"/>
      <c r="N18" s="19"/>
      <c r="O18" s="45"/>
      <c r="P18" s="19"/>
      <c r="Q18" s="58"/>
      <c r="R18" s="19"/>
      <c r="S18" s="57"/>
      <c r="T18" s="19"/>
      <c r="U18" s="26"/>
      <c r="V18" s="93"/>
    </row>
    <row r="19" spans="1:22" s="90" customFormat="1" ht="12.75">
      <c r="A19" s="28" t="s">
        <v>265</v>
      </c>
      <c r="B19" s="17">
        <v>7092.110522064539</v>
      </c>
      <c r="C19" s="94" t="s">
        <v>33</v>
      </c>
      <c r="D19" s="17">
        <v>66083.89653625802</v>
      </c>
      <c r="E19" s="17"/>
      <c r="F19" s="17"/>
      <c r="G19" s="17"/>
      <c r="H19" s="17"/>
      <c r="I19" s="17"/>
      <c r="J19" s="17"/>
      <c r="K19" s="17">
        <v>13.88664334667728</v>
      </c>
      <c r="L19" s="17">
        <v>143.11662943601178</v>
      </c>
      <c r="M19" s="95"/>
      <c r="N19" s="17">
        <v>73333.01033110525</v>
      </c>
      <c r="O19" s="87"/>
      <c r="P19" s="17"/>
      <c r="Q19" s="87"/>
      <c r="R19" s="17">
        <v>64248.630722605434</v>
      </c>
      <c r="S19" s="76"/>
      <c r="T19" s="17">
        <v>137581.6410537107</v>
      </c>
      <c r="U19" s="88"/>
      <c r="V19" s="89"/>
    </row>
    <row r="20" spans="1:22" s="90" customFormat="1" ht="12.75">
      <c r="A20" s="28" t="s">
        <v>130</v>
      </c>
      <c r="B20" s="18"/>
      <c r="C20" s="32" t="s">
        <v>33</v>
      </c>
      <c r="D20" s="18"/>
      <c r="E20" s="18">
        <v>8627.0802165122</v>
      </c>
      <c r="F20" s="18">
        <v>75687.55205439054</v>
      </c>
      <c r="G20" s="18">
        <v>2472.8253270143255</v>
      </c>
      <c r="H20" s="18">
        <v>20357.209918412165</v>
      </c>
      <c r="I20" s="18">
        <v>20551.383271545812</v>
      </c>
      <c r="J20" s="18"/>
      <c r="K20" s="18"/>
      <c r="L20" s="18"/>
      <c r="M20" s="95"/>
      <c r="N20" s="18">
        <v>127696.05078787505</v>
      </c>
      <c r="O20" s="87"/>
      <c r="P20" s="18"/>
      <c r="Q20" s="87"/>
      <c r="R20" s="18">
        <v>124991.22916436373</v>
      </c>
      <c r="S20" s="76"/>
      <c r="T20" s="18">
        <v>252687.27995223878</v>
      </c>
      <c r="U20" s="88"/>
      <c r="V20" s="89"/>
    </row>
    <row r="21" spans="1:22" ht="12.75">
      <c r="A21" s="31" t="s">
        <v>131</v>
      </c>
      <c r="B21" s="19"/>
      <c r="C21" s="36" t="s">
        <v>33</v>
      </c>
      <c r="D21" s="19"/>
      <c r="E21" s="19">
        <v>8627.0802165122</v>
      </c>
      <c r="F21" s="19"/>
      <c r="G21" s="19"/>
      <c r="H21" s="19"/>
      <c r="I21" s="19"/>
      <c r="J21" s="19"/>
      <c r="K21" s="19"/>
      <c r="L21" s="19"/>
      <c r="M21" s="8"/>
      <c r="N21" s="19">
        <v>8627.0802165122</v>
      </c>
      <c r="O21" s="58"/>
      <c r="P21" s="19"/>
      <c r="Q21" s="58"/>
      <c r="R21" s="19"/>
      <c r="S21" s="57"/>
      <c r="T21" s="19">
        <v>8627.0802165122</v>
      </c>
      <c r="U21" s="26"/>
      <c r="V21" s="93"/>
    </row>
    <row r="22" spans="1:22" ht="12.75">
      <c r="A22" s="31" t="s">
        <v>132</v>
      </c>
      <c r="B22" s="19"/>
      <c r="C22" s="32" t="s">
        <v>33</v>
      </c>
      <c r="D22" s="19"/>
      <c r="E22" s="19"/>
      <c r="F22" s="19">
        <v>75687.55205439054</v>
      </c>
      <c r="G22" s="19"/>
      <c r="H22" s="19"/>
      <c r="I22" s="19"/>
      <c r="J22" s="19"/>
      <c r="K22" s="19"/>
      <c r="L22" s="19"/>
      <c r="M22" s="8"/>
      <c r="N22" s="19">
        <v>75687.55205439054</v>
      </c>
      <c r="O22" s="58"/>
      <c r="P22" s="19"/>
      <c r="Q22" s="58"/>
      <c r="R22" s="19">
        <v>124991.22916436373</v>
      </c>
      <c r="S22" s="57"/>
      <c r="T22" s="19">
        <v>200678.78121875427</v>
      </c>
      <c r="U22" s="26"/>
      <c r="V22" s="93"/>
    </row>
    <row r="23" spans="1:22" ht="12.75">
      <c r="A23" s="31" t="s">
        <v>133</v>
      </c>
      <c r="B23" s="19"/>
      <c r="C23" s="32" t="s">
        <v>33</v>
      </c>
      <c r="D23" s="19"/>
      <c r="E23" s="19"/>
      <c r="F23" s="19"/>
      <c r="G23" s="19">
        <v>2472.8253270143255</v>
      </c>
      <c r="H23" s="19"/>
      <c r="I23" s="19"/>
      <c r="J23" s="19"/>
      <c r="K23" s="19"/>
      <c r="L23" s="19"/>
      <c r="M23" s="8"/>
      <c r="N23" s="19">
        <v>2472.8253270143255</v>
      </c>
      <c r="O23" s="58"/>
      <c r="P23" s="19"/>
      <c r="Q23" s="58"/>
      <c r="R23" s="19"/>
      <c r="S23" s="57"/>
      <c r="T23" s="19">
        <v>2472.8253270143255</v>
      </c>
      <c r="U23" s="26"/>
      <c r="V23" s="93"/>
    </row>
    <row r="24" spans="1:23" ht="12.75">
      <c r="A24" s="31" t="s">
        <v>134</v>
      </c>
      <c r="B24" s="19"/>
      <c r="C24" s="32" t="s">
        <v>33</v>
      </c>
      <c r="D24" s="19"/>
      <c r="E24" s="19"/>
      <c r="F24" s="19"/>
      <c r="G24" s="19"/>
      <c r="H24" s="19">
        <v>20357.209918412165</v>
      </c>
      <c r="I24" s="19"/>
      <c r="J24" s="19"/>
      <c r="K24" s="19"/>
      <c r="L24" s="19"/>
      <c r="M24" s="8"/>
      <c r="N24" s="19">
        <v>20357.209918412165</v>
      </c>
      <c r="O24" s="58"/>
      <c r="P24" s="19"/>
      <c r="Q24" s="58"/>
      <c r="R24" s="19"/>
      <c r="S24" s="57"/>
      <c r="T24" s="19">
        <v>20357.209918412165</v>
      </c>
      <c r="U24" s="26"/>
      <c r="V24" s="93"/>
      <c r="W24" s="26"/>
    </row>
    <row r="25" spans="1:22" ht="12.75">
      <c r="A25" s="31" t="s">
        <v>296</v>
      </c>
      <c r="B25" s="19"/>
      <c r="C25" s="32" t="s">
        <v>33</v>
      </c>
      <c r="D25" s="19"/>
      <c r="E25" s="19"/>
      <c r="F25" s="19"/>
      <c r="G25" s="19"/>
      <c r="H25" s="19"/>
      <c r="I25" s="19">
        <v>20551.383271545812</v>
      </c>
      <c r="J25" s="19"/>
      <c r="K25" s="19"/>
      <c r="L25" s="19"/>
      <c r="M25" s="8"/>
      <c r="N25" s="19">
        <v>20551.383271545812</v>
      </c>
      <c r="O25" s="58"/>
      <c r="P25" s="19"/>
      <c r="Q25" s="58"/>
      <c r="R25" s="19"/>
      <c r="S25" s="57"/>
      <c r="T25" s="19">
        <v>20551.383271545812</v>
      </c>
      <c r="U25" s="26"/>
      <c r="V25" s="93"/>
    </row>
    <row r="26" spans="1:22" s="90" customFormat="1" ht="12.75">
      <c r="A26" s="28" t="s">
        <v>263</v>
      </c>
      <c r="B26" s="17"/>
      <c r="C26" s="32" t="s">
        <v>33</v>
      </c>
      <c r="D26" s="17"/>
      <c r="E26" s="17"/>
      <c r="F26" s="17"/>
      <c r="G26" s="17"/>
      <c r="H26" s="17"/>
      <c r="I26" s="17"/>
      <c r="J26" s="17">
        <v>16359.505101201272</v>
      </c>
      <c r="K26" s="17"/>
      <c r="L26" s="17"/>
      <c r="M26" s="95"/>
      <c r="N26" s="17">
        <v>16359.505101201272</v>
      </c>
      <c r="O26" s="87"/>
      <c r="P26" s="17"/>
      <c r="Q26" s="87"/>
      <c r="R26" s="17"/>
      <c r="S26" s="76"/>
      <c r="T26" s="17">
        <v>16359.505101201272</v>
      </c>
      <c r="U26" s="88"/>
      <c r="V26" s="89"/>
    </row>
    <row r="27" spans="1:22" ht="12.75">
      <c r="A27" s="31" t="s">
        <v>135</v>
      </c>
      <c r="B27" s="19"/>
      <c r="C27" s="32" t="s">
        <v>33</v>
      </c>
      <c r="D27" s="19"/>
      <c r="E27" s="19"/>
      <c r="F27" s="19"/>
      <c r="G27" s="19"/>
      <c r="H27" s="19"/>
      <c r="I27" s="19"/>
      <c r="J27" s="19"/>
      <c r="K27" s="19"/>
      <c r="L27" s="19"/>
      <c r="M27" s="32"/>
      <c r="N27" s="19"/>
      <c r="O27" s="58"/>
      <c r="P27" s="19"/>
      <c r="Q27" s="45"/>
      <c r="R27" s="19"/>
      <c r="S27" s="57"/>
      <c r="T27" s="19"/>
      <c r="U27" s="26"/>
      <c r="V27" s="93"/>
    </row>
    <row r="28" spans="1:22" ht="12.75">
      <c r="A28" s="31" t="s">
        <v>136</v>
      </c>
      <c r="B28" s="19"/>
      <c r="C28" s="32" t="s">
        <v>33</v>
      </c>
      <c r="D28" s="19"/>
      <c r="E28" s="19"/>
      <c r="F28" s="19"/>
      <c r="G28" s="19"/>
      <c r="H28" s="19"/>
      <c r="I28" s="19"/>
      <c r="J28" s="19"/>
      <c r="K28" s="19"/>
      <c r="L28" s="19"/>
      <c r="M28" s="8"/>
      <c r="N28" s="19"/>
      <c r="O28" s="45"/>
      <c r="P28" s="19"/>
      <c r="Q28" s="45"/>
      <c r="R28" s="19"/>
      <c r="S28" s="36"/>
      <c r="T28" s="19"/>
      <c r="U28" s="26"/>
      <c r="V28" s="93"/>
    </row>
    <row r="29" spans="1:22" ht="12.75">
      <c r="A29" s="31" t="s">
        <v>137</v>
      </c>
      <c r="B29" s="19"/>
      <c r="C29" s="32" t="s">
        <v>33</v>
      </c>
      <c r="D29" s="19"/>
      <c r="E29" s="19"/>
      <c r="F29" s="19"/>
      <c r="G29" s="19"/>
      <c r="H29" s="19"/>
      <c r="I29" s="19"/>
      <c r="J29" s="19"/>
      <c r="K29" s="19"/>
      <c r="L29" s="19"/>
      <c r="M29" s="92"/>
      <c r="N29" s="19"/>
      <c r="O29" s="45"/>
      <c r="P29" s="19"/>
      <c r="Q29" s="45"/>
      <c r="R29" s="19"/>
      <c r="S29" s="36"/>
      <c r="T29" s="19"/>
      <c r="U29" s="26"/>
      <c r="V29" s="93"/>
    </row>
    <row r="30" spans="1:22" s="90" customFormat="1" ht="12.75">
      <c r="A30" s="28" t="s">
        <v>138</v>
      </c>
      <c r="B30" s="17"/>
      <c r="C30" s="32" t="s">
        <v>33</v>
      </c>
      <c r="D30" s="17"/>
      <c r="E30" s="17"/>
      <c r="F30" s="17"/>
      <c r="G30" s="17"/>
      <c r="H30" s="17"/>
      <c r="I30" s="17"/>
      <c r="J30" s="17"/>
      <c r="K30" s="17">
        <v>25236.5185268869</v>
      </c>
      <c r="L30" s="17"/>
      <c r="M30" s="96"/>
      <c r="N30" s="17">
        <v>25236.5185268869</v>
      </c>
      <c r="O30" s="87"/>
      <c r="P30" s="17"/>
      <c r="Q30" s="87"/>
      <c r="R30" s="17">
        <v>12811.261806824816</v>
      </c>
      <c r="S30" s="76"/>
      <c r="T30" s="17">
        <v>38047.780333711715</v>
      </c>
      <c r="U30" s="88"/>
      <c r="V30" s="89"/>
    </row>
    <row r="31" spans="1:22" s="90" customFormat="1" ht="12.75">
      <c r="A31" s="28" t="s">
        <v>139</v>
      </c>
      <c r="B31" s="17">
        <v>15662.484111914442</v>
      </c>
      <c r="C31" s="32" t="s">
        <v>33</v>
      </c>
      <c r="D31" s="17"/>
      <c r="E31" s="17"/>
      <c r="F31" s="17"/>
      <c r="G31" s="17"/>
      <c r="H31" s="17"/>
      <c r="I31" s="17"/>
      <c r="J31" s="17"/>
      <c r="K31" s="17"/>
      <c r="L31" s="17">
        <v>52098.996499769746</v>
      </c>
      <c r="M31" s="76"/>
      <c r="N31" s="17">
        <v>67761.4806116842</v>
      </c>
      <c r="O31" s="87"/>
      <c r="P31" s="17"/>
      <c r="Q31" s="87"/>
      <c r="R31" s="17">
        <v>10602.104856597594</v>
      </c>
      <c r="S31" s="76"/>
      <c r="T31" s="17">
        <v>78363.58546828179</v>
      </c>
      <c r="U31" s="88"/>
      <c r="V31" s="89"/>
    </row>
    <row r="32" spans="1:23" s="90" customFormat="1" ht="12.75">
      <c r="A32" s="27" t="s">
        <v>140</v>
      </c>
      <c r="B32" s="17"/>
      <c r="C32" s="32" t="s">
        <v>33</v>
      </c>
      <c r="D32" s="17"/>
      <c r="E32" s="17"/>
      <c r="F32" s="17"/>
      <c r="G32" s="17"/>
      <c r="H32" s="17"/>
      <c r="I32" s="17"/>
      <c r="J32" s="17"/>
      <c r="K32" s="17"/>
      <c r="L32" s="17"/>
      <c r="M32" s="95"/>
      <c r="N32" s="17"/>
      <c r="O32" s="87"/>
      <c r="P32" s="17">
        <v>197429.94080358298</v>
      </c>
      <c r="Q32" s="87"/>
      <c r="R32" s="17">
        <v>173437.80957562968</v>
      </c>
      <c r="S32" s="76"/>
      <c r="T32" s="17">
        <v>370867.75037921267</v>
      </c>
      <c r="U32" s="88"/>
      <c r="V32" s="89"/>
      <c r="W32" s="97"/>
    </row>
    <row r="33" spans="1:23" s="99" customFormat="1" ht="12.75">
      <c r="A33" s="31" t="s">
        <v>248</v>
      </c>
      <c r="B33" s="19"/>
      <c r="C33" s="32" t="s">
        <v>33</v>
      </c>
      <c r="D33" s="19"/>
      <c r="E33" s="19"/>
      <c r="F33" s="19"/>
      <c r="G33" s="19"/>
      <c r="H33" s="19"/>
      <c r="I33" s="19"/>
      <c r="J33" s="19"/>
      <c r="K33" s="19"/>
      <c r="L33" s="19"/>
      <c r="M33" s="84"/>
      <c r="N33" s="19"/>
      <c r="O33" s="58"/>
      <c r="P33" s="19">
        <v>111131.72643985754</v>
      </c>
      <c r="Q33" s="58"/>
      <c r="R33" s="19">
        <v>86296.57043262682</v>
      </c>
      <c r="S33" s="57"/>
      <c r="T33" s="19">
        <v>197428.29687248435</v>
      </c>
      <c r="U33" s="26"/>
      <c r="V33" s="93"/>
      <c r="W33" s="98"/>
    </row>
    <row r="34" spans="1:23" s="99" customFormat="1" ht="12.75">
      <c r="A34" s="31" t="s">
        <v>141</v>
      </c>
      <c r="B34" s="19"/>
      <c r="C34" s="32" t="s">
        <v>33</v>
      </c>
      <c r="D34" s="19"/>
      <c r="E34" s="19"/>
      <c r="F34" s="19"/>
      <c r="G34" s="19"/>
      <c r="H34" s="19"/>
      <c r="I34" s="19"/>
      <c r="J34" s="19"/>
      <c r="K34" s="19"/>
      <c r="L34" s="19"/>
      <c r="M34" s="84"/>
      <c r="N34" s="19"/>
      <c r="O34" s="45"/>
      <c r="P34" s="19">
        <v>16861.575975478627</v>
      </c>
      <c r="Q34" s="58"/>
      <c r="R34" s="19">
        <v>50584.72792643588</v>
      </c>
      <c r="S34" s="57"/>
      <c r="T34" s="19">
        <v>67446.3039019145</v>
      </c>
      <c r="U34" s="26"/>
      <c r="V34" s="93"/>
      <c r="W34" s="98"/>
    </row>
    <row r="35" spans="1:23" s="99" customFormat="1" ht="12.75">
      <c r="A35" s="31" t="s">
        <v>142</v>
      </c>
      <c r="B35" s="19"/>
      <c r="C35" s="32" t="s">
        <v>33</v>
      </c>
      <c r="D35" s="19"/>
      <c r="E35" s="19"/>
      <c r="F35" s="19"/>
      <c r="G35" s="19"/>
      <c r="H35" s="19"/>
      <c r="I35" s="19"/>
      <c r="J35" s="19"/>
      <c r="K35" s="19"/>
      <c r="L35" s="19"/>
      <c r="M35" s="84"/>
      <c r="N35" s="19"/>
      <c r="O35" s="45"/>
      <c r="P35" s="19">
        <v>24295.27784341471</v>
      </c>
      <c r="Q35" s="58"/>
      <c r="R35" s="19">
        <v>16989.655487419936</v>
      </c>
      <c r="S35" s="57"/>
      <c r="T35" s="19">
        <v>41284.93333083465</v>
      </c>
      <c r="U35" s="26"/>
      <c r="V35" s="93"/>
      <c r="W35" s="98"/>
    </row>
    <row r="36" spans="1:23" s="99" customFormat="1" ht="12.75">
      <c r="A36" s="31" t="s">
        <v>143</v>
      </c>
      <c r="B36" s="19"/>
      <c r="C36" s="32" t="s">
        <v>33</v>
      </c>
      <c r="D36" s="19"/>
      <c r="E36" s="19"/>
      <c r="F36" s="19"/>
      <c r="G36" s="19"/>
      <c r="H36" s="19"/>
      <c r="I36" s="19"/>
      <c r="J36" s="19"/>
      <c r="K36" s="19"/>
      <c r="L36" s="19"/>
      <c r="M36" s="84"/>
      <c r="N36" s="19"/>
      <c r="O36" s="45"/>
      <c r="P36" s="19">
        <v>22696.837264898033</v>
      </c>
      <c r="Q36" s="58"/>
      <c r="R36" s="19">
        <v>17542.164608962048</v>
      </c>
      <c r="S36" s="57"/>
      <c r="T36" s="19">
        <v>40239.00187386008</v>
      </c>
      <c r="U36" s="26"/>
      <c r="V36" s="93"/>
      <c r="W36" s="98"/>
    </row>
    <row r="37" spans="1:23" s="99" customFormat="1" ht="12.75">
      <c r="A37" s="31" t="s">
        <v>121</v>
      </c>
      <c r="B37" s="19"/>
      <c r="C37" s="32" t="s">
        <v>33</v>
      </c>
      <c r="D37" s="19"/>
      <c r="E37" s="19"/>
      <c r="F37" s="19"/>
      <c r="G37" s="19"/>
      <c r="H37" s="19"/>
      <c r="I37" s="19"/>
      <c r="J37" s="19"/>
      <c r="K37" s="19"/>
      <c r="L37" s="19"/>
      <c r="M37" s="84"/>
      <c r="N37" s="19"/>
      <c r="O37" s="45"/>
      <c r="P37" s="19">
        <v>22444.52327993408</v>
      </c>
      <c r="Q37" s="58"/>
      <c r="R37" s="19">
        <v>2024.6911201849496</v>
      </c>
      <c r="S37" s="57"/>
      <c r="T37" s="19">
        <v>24469.21440011903</v>
      </c>
      <c r="U37" s="26"/>
      <c r="V37" s="93"/>
      <c r="W37" s="98"/>
    </row>
    <row r="38" spans="1:23" s="99" customFormat="1" ht="12.75">
      <c r="A38" s="10"/>
      <c r="B38" s="77"/>
      <c r="C38" s="77"/>
      <c r="D38" s="77"/>
      <c r="E38" s="77"/>
      <c r="F38" s="77"/>
      <c r="G38" s="77"/>
      <c r="H38" s="77"/>
      <c r="I38" s="77"/>
      <c r="J38" s="77"/>
      <c r="K38" s="77"/>
      <c r="L38" s="77"/>
      <c r="M38" s="84"/>
      <c r="N38" s="77"/>
      <c r="O38" s="45"/>
      <c r="P38" s="77"/>
      <c r="Q38" s="45"/>
      <c r="R38" s="77"/>
      <c r="S38" s="100"/>
      <c r="T38" s="77"/>
      <c r="U38" s="26"/>
      <c r="V38" s="93"/>
      <c r="W38" s="98"/>
    </row>
    <row r="39" spans="1:22" s="90" customFormat="1" ht="12.75">
      <c r="A39" s="12" t="s">
        <v>249</v>
      </c>
      <c r="B39" s="17">
        <v>1623.083664074874</v>
      </c>
      <c r="C39" s="32" t="s">
        <v>33</v>
      </c>
      <c r="D39" s="17"/>
      <c r="E39" s="17"/>
      <c r="F39" s="17">
        <v>7557.3011991383955</v>
      </c>
      <c r="G39" s="17">
        <v>381.95186185381857</v>
      </c>
      <c r="H39" s="17"/>
      <c r="I39" s="17">
        <v>252.0636517454067</v>
      </c>
      <c r="J39" s="17"/>
      <c r="K39" s="17">
        <v>173.70747813552703</v>
      </c>
      <c r="L39" s="17">
        <v>1181.8552280128758</v>
      </c>
      <c r="M39" s="96"/>
      <c r="N39" s="17">
        <v>11169.963082960896</v>
      </c>
      <c r="O39" s="87"/>
      <c r="P39" s="17">
        <v>24356.451917925748</v>
      </c>
      <c r="Q39" s="87"/>
      <c r="R39" s="17">
        <v>9940647.446811005</v>
      </c>
      <c r="S39" s="76"/>
      <c r="T39" s="17">
        <v>9976173.861811893</v>
      </c>
      <c r="U39" s="88"/>
      <c r="V39" s="89"/>
    </row>
    <row r="40" spans="1:22" ht="12.75" customHeight="1">
      <c r="A40" s="31"/>
      <c r="B40" s="19"/>
      <c r="C40" s="19"/>
      <c r="D40" s="19"/>
      <c r="E40" s="19"/>
      <c r="F40" s="19"/>
      <c r="G40" s="19"/>
      <c r="H40" s="19"/>
      <c r="I40" s="19"/>
      <c r="J40" s="19"/>
      <c r="K40" s="19"/>
      <c r="L40" s="19"/>
      <c r="M40" s="92"/>
      <c r="N40" s="19"/>
      <c r="O40" s="94"/>
      <c r="P40" s="19"/>
      <c r="Q40" s="45"/>
      <c r="R40" s="19"/>
      <c r="S40" s="57"/>
      <c r="T40" s="19"/>
      <c r="U40" s="26"/>
      <c r="V40" s="93"/>
    </row>
    <row r="41" spans="1:22" s="90" customFormat="1" ht="12.75" customHeight="1">
      <c r="A41" s="12" t="s">
        <v>300</v>
      </c>
      <c r="B41" s="17">
        <v>50841.59292190091</v>
      </c>
      <c r="C41" s="17"/>
      <c r="D41" s="17">
        <v>66083.89653625802</v>
      </c>
      <c r="E41" s="17">
        <v>8627.0802165122</v>
      </c>
      <c r="F41" s="17">
        <v>83244.85325352894</v>
      </c>
      <c r="G41" s="17">
        <v>2854.777188868144</v>
      </c>
      <c r="H41" s="17">
        <v>20357.209918412165</v>
      </c>
      <c r="I41" s="17">
        <v>20803.44692329122</v>
      </c>
      <c r="J41" s="17">
        <v>16359.505101201272</v>
      </c>
      <c r="K41" s="17">
        <v>26095.300410125168</v>
      </c>
      <c r="L41" s="17">
        <v>53919.19732891785</v>
      </c>
      <c r="M41" s="101"/>
      <c r="N41" s="17">
        <v>349186.8597990159</v>
      </c>
      <c r="O41" s="102"/>
      <c r="P41" s="17">
        <v>221786.39272150875</v>
      </c>
      <c r="Q41" s="87"/>
      <c r="R41" s="17">
        <v>10332095.294661451</v>
      </c>
      <c r="S41" s="56"/>
      <c r="T41" s="17">
        <v>10903068.547181977</v>
      </c>
      <c r="U41" s="89"/>
      <c r="V41" s="89"/>
    </row>
    <row r="42" spans="1:23" s="90" customFormat="1" ht="12.75" customHeight="1">
      <c r="A42" s="12" t="s">
        <v>254</v>
      </c>
      <c r="B42" s="17">
        <v>21784.69592214546</v>
      </c>
      <c r="C42" s="17"/>
      <c r="D42" s="17">
        <v>49906.44815268802</v>
      </c>
      <c r="E42" s="17">
        <v>2986.718799240943</v>
      </c>
      <c r="F42" s="17">
        <v>46946.144519905676</v>
      </c>
      <c r="G42" s="17">
        <v>1388.6835504393937</v>
      </c>
      <c r="H42" s="17">
        <v>14521.579278448538</v>
      </c>
      <c r="I42" s="17">
        <v>12721.159565829194</v>
      </c>
      <c r="J42" s="17">
        <v>11121.771207094094</v>
      </c>
      <c r="K42" s="17">
        <v>18220.1110185368</v>
      </c>
      <c r="L42" s="17">
        <v>28315.768874241334</v>
      </c>
      <c r="M42" s="101"/>
      <c r="N42" s="17">
        <v>207913.08088856947</v>
      </c>
      <c r="O42" s="102"/>
      <c r="P42" s="17">
        <v>94951.31560592998</v>
      </c>
      <c r="Q42" s="87"/>
      <c r="R42" s="17">
        <v>5570629.073319996</v>
      </c>
      <c r="S42" s="56"/>
      <c r="T42" s="17">
        <v>5873493.469814495</v>
      </c>
      <c r="U42" s="88"/>
      <c r="V42" s="103"/>
      <c r="W42" s="103"/>
    </row>
    <row r="43" spans="1:23" s="90" customFormat="1" ht="12.75" customHeight="1">
      <c r="A43" s="12" t="s">
        <v>21</v>
      </c>
      <c r="B43" s="17">
        <v>29056.896999755452</v>
      </c>
      <c r="C43" s="17"/>
      <c r="D43" s="17">
        <v>16177.448383570001</v>
      </c>
      <c r="E43" s="17">
        <v>5640.361417271257</v>
      </c>
      <c r="F43" s="17">
        <v>36298.708733623265</v>
      </c>
      <c r="G43" s="17">
        <v>1466.0936384287504</v>
      </c>
      <c r="H43" s="17">
        <v>5835.630639963627</v>
      </c>
      <c r="I43" s="17">
        <v>8082.287357462026</v>
      </c>
      <c r="J43" s="17">
        <v>5237.733894107178</v>
      </c>
      <c r="K43" s="17">
        <v>7875.189391588367</v>
      </c>
      <c r="L43" s="17">
        <v>25603.428454676516</v>
      </c>
      <c r="M43" s="101"/>
      <c r="N43" s="17">
        <v>141273.77891044645</v>
      </c>
      <c r="O43" s="102"/>
      <c r="P43" s="17">
        <v>126835.07711557877</v>
      </c>
      <c r="Q43" s="87"/>
      <c r="R43" s="17">
        <v>4761466.221341457</v>
      </c>
      <c r="S43" s="56"/>
      <c r="T43" s="17">
        <v>5029575.077367482</v>
      </c>
      <c r="U43" s="88"/>
      <c r="V43" s="103"/>
      <c r="W43" s="103"/>
    </row>
    <row r="44" spans="1:22" s="21" customFormat="1" ht="12.75" customHeight="1">
      <c r="A44" s="22" t="s">
        <v>28</v>
      </c>
      <c r="B44" s="20">
        <v>11718.456852584446</v>
      </c>
      <c r="C44" s="20"/>
      <c r="D44" s="20">
        <v>13221.678784492955</v>
      </c>
      <c r="E44" s="20">
        <v>2731.6026573705576</v>
      </c>
      <c r="F44" s="20">
        <v>22124.565327141052</v>
      </c>
      <c r="G44" s="20">
        <v>426.886966491557</v>
      </c>
      <c r="H44" s="20">
        <v>4015.212300855289</v>
      </c>
      <c r="I44" s="20">
        <v>2080.945517956954</v>
      </c>
      <c r="J44" s="20">
        <v>3574.5991741752464</v>
      </c>
      <c r="K44" s="20">
        <v>3811.214162829413</v>
      </c>
      <c r="L44" s="20">
        <v>12421.81616045569</v>
      </c>
      <c r="M44" s="83"/>
      <c r="N44" s="20">
        <v>76126.97790435316</v>
      </c>
      <c r="O44" s="104"/>
      <c r="P44" s="20">
        <v>75368.11880937536</v>
      </c>
      <c r="Q44" s="105"/>
      <c r="R44" s="20">
        <v>2584912.061226354</v>
      </c>
      <c r="S44" s="106"/>
      <c r="T44" s="20">
        <v>2736407.1579400827</v>
      </c>
      <c r="U44" s="107"/>
      <c r="V44" s="108"/>
    </row>
    <row r="45" spans="1:22" s="21" customFormat="1" ht="12.75" customHeight="1">
      <c r="A45" s="22" t="s">
        <v>37</v>
      </c>
      <c r="B45" s="20">
        <v>2646.297867791434</v>
      </c>
      <c r="C45" s="20"/>
      <c r="D45" s="20">
        <v>301.2062849535924</v>
      </c>
      <c r="E45" s="20">
        <v>91.72983913128576</v>
      </c>
      <c r="F45" s="20">
        <v>737.1895412433415</v>
      </c>
      <c r="G45" s="20">
        <v>69.33711978176386</v>
      </c>
      <c r="H45" s="20">
        <v>720.4762562555621</v>
      </c>
      <c r="I45" s="20">
        <v>86.69191530990246</v>
      </c>
      <c r="J45" s="20">
        <v>147.0276076847031</v>
      </c>
      <c r="K45" s="20">
        <v>-127.32581529105009</v>
      </c>
      <c r="L45" s="20">
        <v>1190.057124398734</v>
      </c>
      <c r="M45" s="83"/>
      <c r="N45" s="20">
        <v>5862.6877412592685</v>
      </c>
      <c r="O45" s="104"/>
      <c r="P45" s="20">
        <v>1564.200618879737</v>
      </c>
      <c r="Q45" s="105"/>
      <c r="R45" s="20">
        <v>98171.79370187511</v>
      </c>
      <c r="S45" s="106"/>
      <c r="T45" s="20">
        <v>105598.68206201412</v>
      </c>
      <c r="U45" s="107"/>
      <c r="V45" s="108"/>
    </row>
    <row r="46" spans="1:22" s="21" customFormat="1" ht="12.75" customHeight="1">
      <c r="A46" s="22" t="s">
        <v>38</v>
      </c>
      <c r="B46" s="20"/>
      <c r="C46" s="20"/>
      <c r="D46" s="20"/>
      <c r="E46" s="20"/>
      <c r="F46" s="20"/>
      <c r="G46" s="20"/>
      <c r="H46" s="20"/>
      <c r="I46" s="20"/>
      <c r="J46" s="20"/>
      <c r="K46" s="20"/>
      <c r="L46" s="20"/>
      <c r="M46" s="83"/>
      <c r="N46" s="20"/>
      <c r="O46" s="104"/>
      <c r="P46" s="20"/>
      <c r="Q46" s="105"/>
      <c r="R46" s="20"/>
      <c r="S46" s="106"/>
      <c r="T46" s="20"/>
      <c r="U46" s="107"/>
      <c r="V46" s="108"/>
    </row>
    <row r="47" spans="1:22" s="21" customFormat="1" ht="12.75" customHeight="1">
      <c r="A47" s="22" t="s">
        <v>39</v>
      </c>
      <c r="B47" s="20">
        <v>14692.142279379581</v>
      </c>
      <c r="C47" s="20"/>
      <c r="D47" s="20">
        <v>2654.5633141234503</v>
      </c>
      <c r="E47" s="20">
        <v>2817.0497554404765</v>
      </c>
      <c r="F47" s="20">
        <v>13436.953865238866</v>
      </c>
      <c r="G47" s="20">
        <v>969.4492077374621</v>
      </c>
      <c r="H47" s="20">
        <v>1101.9735328647907</v>
      </c>
      <c r="I47" s="20">
        <v>5914.649924195162</v>
      </c>
      <c r="J47" s="20">
        <v>1516.107112247229</v>
      </c>
      <c r="K47" s="20">
        <v>4190.822473641555</v>
      </c>
      <c r="L47" s="20">
        <v>11991.365571939368</v>
      </c>
      <c r="M47" s="83"/>
      <c r="N47" s="20">
        <v>59285.077036807925</v>
      </c>
      <c r="O47" s="104"/>
      <c r="P47" s="20">
        <v>49902.83554973667</v>
      </c>
      <c r="Q47" s="105"/>
      <c r="R47" s="20">
        <v>2078381.3247788365</v>
      </c>
      <c r="S47" s="106"/>
      <c r="T47" s="20">
        <v>2187569.2373653813</v>
      </c>
      <c r="U47" s="107"/>
      <c r="V47" s="108"/>
    </row>
    <row r="48" spans="1:20" ht="12.75">
      <c r="A48" s="10"/>
      <c r="B48" s="58"/>
      <c r="C48" s="10"/>
      <c r="D48" s="58"/>
      <c r="E48" s="58"/>
      <c r="F48" s="58"/>
      <c r="G48" s="58"/>
      <c r="H48" s="58"/>
      <c r="I48" s="58"/>
      <c r="J48" s="58"/>
      <c r="K48" s="58"/>
      <c r="L48" s="58"/>
      <c r="M48" s="58"/>
      <c r="N48" s="58"/>
      <c r="O48" s="58"/>
      <c r="P48" s="58"/>
      <c r="Q48" s="58"/>
      <c r="R48" s="57"/>
      <c r="S48" s="57"/>
      <c r="T48" s="57"/>
    </row>
    <row r="49" spans="1:20" ht="12.75">
      <c r="A49" s="49" t="s">
        <v>200</v>
      </c>
      <c r="B49" s="26"/>
      <c r="C49" s="26"/>
      <c r="D49" s="26"/>
      <c r="E49" s="26"/>
      <c r="F49" s="26"/>
      <c r="G49" s="26"/>
      <c r="H49" s="26"/>
      <c r="I49" s="26"/>
      <c r="J49" s="26"/>
      <c r="K49" s="26"/>
      <c r="L49" s="26"/>
      <c r="M49" s="26"/>
      <c r="N49" s="26"/>
      <c r="O49" s="26"/>
      <c r="P49" s="26"/>
      <c r="Q49" s="26"/>
      <c r="R49" s="26"/>
      <c r="S49" s="26"/>
      <c r="T49" s="26"/>
    </row>
    <row r="50" spans="2:20" ht="12.75">
      <c r="B50" s="26"/>
      <c r="C50" s="26"/>
      <c r="D50" s="26"/>
      <c r="E50" s="26"/>
      <c r="F50" s="26"/>
      <c r="G50" s="26"/>
      <c r="H50" s="26"/>
      <c r="I50" s="26"/>
      <c r="J50" s="26"/>
      <c r="K50" s="26"/>
      <c r="L50" s="26"/>
      <c r="M50" s="26"/>
      <c r="N50" s="26"/>
      <c r="O50" s="26"/>
      <c r="P50" s="26"/>
      <c r="Q50" s="26"/>
      <c r="R50" s="26"/>
      <c r="S50" s="26"/>
      <c r="T50" s="26"/>
    </row>
    <row r="51" spans="1:20" s="49" customFormat="1" ht="9.75" customHeight="1">
      <c r="A51" s="49" t="s">
        <v>34</v>
      </c>
      <c r="B51" s="67"/>
      <c r="C51" s="67"/>
      <c r="D51" s="67"/>
      <c r="E51" s="67"/>
      <c r="F51" s="67"/>
      <c r="G51" s="67"/>
      <c r="H51" s="67"/>
      <c r="I51" s="67"/>
      <c r="J51" s="67"/>
      <c r="K51" s="67"/>
      <c r="L51" s="67"/>
      <c r="M51" s="67"/>
      <c r="N51" s="67"/>
      <c r="O51" s="67"/>
      <c r="P51" s="67"/>
      <c r="Q51" s="67"/>
      <c r="R51" s="67"/>
      <c r="S51" s="67"/>
      <c r="T51" s="67"/>
    </row>
    <row r="52" spans="1:19" s="49" customFormat="1" ht="9.75" customHeight="1">
      <c r="A52" s="49" t="s">
        <v>251</v>
      </c>
      <c r="B52" s="78"/>
      <c r="D52" s="78"/>
      <c r="E52" s="109"/>
      <c r="F52" s="78"/>
      <c r="G52" s="110"/>
      <c r="H52" s="78"/>
      <c r="I52" s="78"/>
      <c r="J52" s="78"/>
      <c r="K52" s="109"/>
      <c r="L52" s="78"/>
      <c r="M52" s="78"/>
      <c r="N52" s="78"/>
      <c r="O52" s="78"/>
      <c r="P52" s="78"/>
      <c r="Q52" s="78"/>
      <c r="R52" s="67"/>
      <c r="S52" s="67"/>
    </row>
    <row r="53" spans="1:17" s="49" customFormat="1" ht="9.75" customHeight="1">
      <c r="A53" s="49" t="s">
        <v>2</v>
      </c>
      <c r="H53" s="67"/>
      <c r="P53" s="67"/>
      <c r="Q53" s="67"/>
    </row>
    <row r="54" s="49" customFormat="1" ht="9.75" customHeight="1">
      <c r="T54" s="67"/>
    </row>
    <row r="55" s="49" customFormat="1" ht="9.75" customHeight="1"/>
    <row r="56" ht="12.75">
      <c r="A56" s="49"/>
    </row>
    <row r="62" ht="12.75">
      <c r="B62" s="38"/>
    </row>
  </sheetData>
  <sheetProtection/>
  <mergeCells count="1">
    <mergeCell ref="B5:L5"/>
  </mergeCells>
  <printOptions/>
  <pageMargins left="0.75" right="0.75" top="1" bottom="1" header="0.5" footer="0.5"/>
  <pageSetup fitToHeight="11" fitToWidth="1" horizontalDpi="600" verticalDpi="600" orientation="landscape" paperSize="9" scale="34" r:id="rId1"/>
</worksheet>
</file>

<file path=xl/worksheets/sheet8.xml><?xml version="1.0" encoding="utf-8"?>
<worksheet xmlns="http://schemas.openxmlformats.org/spreadsheetml/2006/main" xmlns:r="http://schemas.openxmlformats.org/officeDocument/2006/relationships">
  <sheetPr>
    <pageSetUpPr fitToPage="1"/>
  </sheetPr>
  <dimension ref="A1:AV60"/>
  <sheetViews>
    <sheetView zoomScalePageLayoutView="0" workbookViewId="0" topLeftCell="A1">
      <pane xSplit="1" topLeftCell="B1" activePane="topRight" state="frozen"/>
      <selection pane="topLeft" activeCell="A1" sqref="A1"/>
      <selection pane="topRight" activeCell="N49" sqref="N49"/>
    </sheetView>
  </sheetViews>
  <sheetFormatPr defaultColWidth="9.140625" defaultRowHeight="12.75"/>
  <cols>
    <col min="1" max="1" width="96.421875" style="7" customWidth="1"/>
    <col min="2" max="25" width="10.57421875" style="7" customWidth="1"/>
    <col min="26" max="26" width="1.57421875" style="7" customWidth="1"/>
    <col min="27" max="28" width="10.57421875" style="7" customWidth="1"/>
    <col min="29" max="29" width="1.57421875" style="7" customWidth="1"/>
    <col min="30" max="31" width="10.57421875" style="7" customWidth="1"/>
    <col min="32" max="32" width="1.57421875" style="7" customWidth="1"/>
    <col min="33" max="34" width="10.57421875" style="7" customWidth="1"/>
    <col min="35" max="35" width="1.57421875" style="7" customWidth="1"/>
    <col min="36" max="37" width="10.57421875" style="7" customWidth="1"/>
    <col min="38" max="38" width="1.57421875" style="7" customWidth="1"/>
    <col min="39" max="40" width="10.57421875" style="7" customWidth="1"/>
    <col min="41" max="41" width="1.57421875" style="7" customWidth="1"/>
    <col min="42" max="43" width="10.57421875" style="7" customWidth="1"/>
    <col min="44" max="44" width="1.57421875" style="7" customWidth="1"/>
    <col min="45" max="45" width="15.57421875" style="7" customWidth="1"/>
    <col min="46" max="46" width="1.57421875" style="7" customWidth="1"/>
    <col min="47" max="47" width="15.57421875" style="7" customWidth="1"/>
    <col min="48" max="48" width="1.57421875" style="7" customWidth="1"/>
    <col min="49" max="16384" width="9.140625" style="7" customWidth="1"/>
  </cols>
  <sheetData>
    <row r="1" ht="12.75" customHeight="1">
      <c r="A1" s="69" t="s">
        <v>312</v>
      </c>
    </row>
    <row r="2" spans="1:35" ht="12.75">
      <c r="A2" s="23" t="s">
        <v>31</v>
      </c>
      <c r="AG2" s="26"/>
      <c r="AH2" s="26"/>
      <c r="AI2" s="26"/>
    </row>
    <row r="3" ht="12.75">
      <c r="A3" s="70"/>
    </row>
    <row r="4" spans="1:23" ht="12.75">
      <c r="A4" s="70"/>
      <c r="W4" s="111"/>
    </row>
    <row r="5" spans="1:48" ht="12.75">
      <c r="A5" s="10"/>
      <c r="B5" s="170" t="s">
        <v>159</v>
      </c>
      <c r="C5" s="170"/>
      <c r="D5" s="170"/>
      <c r="E5" s="170"/>
      <c r="F5" s="170"/>
      <c r="G5" s="170"/>
      <c r="H5" s="170"/>
      <c r="I5" s="170"/>
      <c r="J5" s="170"/>
      <c r="K5" s="170"/>
      <c r="L5" s="170"/>
      <c r="M5" s="170"/>
      <c r="N5" s="170"/>
      <c r="O5" s="170"/>
      <c r="P5" s="170"/>
      <c r="Q5" s="170"/>
      <c r="R5" s="170"/>
      <c r="S5" s="170"/>
      <c r="T5" s="170"/>
      <c r="U5" s="170"/>
      <c r="V5" s="170"/>
      <c r="W5" s="170"/>
      <c r="X5" s="170"/>
      <c r="Y5" s="175"/>
      <c r="Z5" s="72"/>
      <c r="AA5" s="72"/>
      <c r="AB5" s="72"/>
      <c r="AC5" s="72"/>
      <c r="AD5" s="171" t="s">
        <v>1</v>
      </c>
      <c r="AE5" s="173"/>
      <c r="AF5" s="52"/>
      <c r="AG5" s="171" t="s">
        <v>84</v>
      </c>
      <c r="AH5" s="171"/>
      <c r="AI5" s="53"/>
      <c r="AJ5" s="171" t="s">
        <v>85</v>
      </c>
      <c r="AK5" s="171"/>
      <c r="AL5" s="53"/>
      <c r="AM5" s="171" t="s">
        <v>255</v>
      </c>
      <c r="AN5" s="171"/>
      <c r="AO5" s="53"/>
      <c r="AP5" s="171" t="s">
        <v>86</v>
      </c>
      <c r="AQ5" s="171"/>
      <c r="AR5" s="53"/>
      <c r="AS5" s="171" t="s">
        <v>256</v>
      </c>
      <c r="AT5" s="53"/>
      <c r="AU5" s="72"/>
      <c r="AV5" s="72"/>
    </row>
    <row r="6" spans="1:48" ht="12.75">
      <c r="A6" s="10"/>
      <c r="B6" s="50"/>
      <c r="C6" s="50"/>
      <c r="D6" s="50"/>
      <c r="E6" s="50"/>
      <c r="F6" s="50"/>
      <c r="G6" s="50"/>
      <c r="H6" s="50"/>
      <c r="I6" s="50"/>
      <c r="J6" s="50"/>
      <c r="K6" s="50"/>
      <c r="L6" s="50"/>
      <c r="M6" s="50"/>
      <c r="N6" s="50"/>
      <c r="O6" s="50"/>
      <c r="P6" s="50"/>
      <c r="Q6" s="50"/>
      <c r="R6" s="50"/>
      <c r="S6" s="50"/>
      <c r="T6" s="50"/>
      <c r="U6" s="50"/>
      <c r="V6" s="50"/>
      <c r="W6" s="50"/>
      <c r="X6" s="50"/>
      <c r="Y6" s="72"/>
      <c r="Z6" s="72"/>
      <c r="AA6" s="72"/>
      <c r="AB6" s="72"/>
      <c r="AC6" s="72"/>
      <c r="AD6" s="171"/>
      <c r="AE6" s="173"/>
      <c r="AF6" s="52"/>
      <c r="AG6" s="171"/>
      <c r="AH6" s="171"/>
      <c r="AI6" s="53"/>
      <c r="AJ6" s="171"/>
      <c r="AK6" s="171"/>
      <c r="AL6" s="53"/>
      <c r="AM6" s="171"/>
      <c r="AN6" s="171"/>
      <c r="AO6" s="53"/>
      <c r="AP6" s="171"/>
      <c r="AQ6" s="171"/>
      <c r="AR6" s="53"/>
      <c r="AS6" s="171"/>
      <c r="AT6" s="53"/>
      <c r="AU6" s="72"/>
      <c r="AV6" s="72"/>
    </row>
    <row r="7" spans="1:48" ht="12.75" customHeight="1">
      <c r="A7" s="10"/>
      <c r="B7" s="171" t="s">
        <v>274</v>
      </c>
      <c r="C7" s="171"/>
      <c r="D7" s="171" t="s">
        <v>275</v>
      </c>
      <c r="E7" s="171"/>
      <c r="F7" s="171" t="s">
        <v>286</v>
      </c>
      <c r="G7" s="171"/>
      <c r="H7" s="171" t="s">
        <v>287</v>
      </c>
      <c r="I7" s="171"/>
      <c r="J7" s="171" t="s">
        <v>288</v>
      </c>
      <c r="K7" s="171"/>
      <c r="L7" s="171" t="s">
        <v>289</v>
      </c>
      <c r="M7" s="171"/>
      <c r="N7" s="171" t="s">
        <v>290</v>
      </c>
      <c r="O7" s="171"/>
      <c r="P7" s="171" t="s">
        <v>291</v>
      </c>
      <c r="Q7" s="171"/>
      <c r="R7" s="171" t="s">
        <v>292</v>
      </c>
      <c r="S7" s="171"/>
      <c r="T7" s="171" t="s">
        <v>293</v>
      </c>
      <c r="U7" s="171"/>
      <c r="V7" s="171" t="s">
        <v>294</v>
      </c>
      <c r="W7" s="171"/>
      <c r="X7" s="171" t="s">
        <v>302</v>
      </c>
      <c r="Y7" s="171"/>
      <c r="Z7" s="53"/>
      <c r="AA7" s="171" t="s">
        <v>295</v>
      </c>
      <c r="AB7" s="177"/>
      <c r="AC7" s="112"/>
      <c r="AD7" s="173"/>
      <c r="AE7" s="173"/>
      <c r="AF7" s="52"/>
      <c r="AG7" s="171"/>
      <c r="AH7" s="171"/>
      <c r="AI7" s="53"/>
      <c r="AJ7" s="171"/>
      <c r="AK7" s="171"/>
      <c r="AL7" s="53"/>
      <c r="AM7" s="171"/>
      <c r="AN7" s="171"/>
      <c r="AO7" s="53"/>
      <c r="AP7" s="171"/>
      <c r="AQ7" s="171"/>
      <c r="AR7" s="53"/>
      <c r="AS7" s="171"/>
      <c r="AT7" s="53"/>
      <c r="AU7" s="72"/>
      <c r="AV7" s="72"/>
    </row>
    <row r="8" spans="1:48" ht="12.75">
      <c r="A8" s="43"/>
      <c r="B8" s="171"/>
      <c r="C8" s="171"/>
      <c r="D8" s="171"/>
      <c r="E8" s="171"/>
      <c r="F8" s="171"/>
      <c r="G8" s="171"/>
      <c r="H8" s="171"/>
      <c r="I8" s="171"/>
      <c r="J8" s="171"/>
      <c r="K8" s="171"/>
      <c r="L8" s="171"/>
      <c r="M8" s="171"/>
      <c r="N8" s="171"/>
      <c r="O8" s="171"/>
      <c r="P8" s="171"/>
      <c r="Q8" s="171"/>
      <c r="R8" s="171"/>
      <c r="S8" s="171"/>
      <c r="T8" s="171"/>
      <c r="U8" s="171"/>
      <c r="V8" s="171"/>
      <c r="W8" s="171"/>
      <c r="X8" s="171"/>
      <c r="Y8" s="171"/>
      <c r="Z8" s="53"/>
      <c r="AA8" s="171"/>
      <c r="AB8" s="177"/>
      <c r="AC8" s="112"/>
      <c r="AD8" s="173"/>
      <c r="AE8" s="173"/>
      <c r="AF8" s="52"/>
      <c r="AG8" s="171"/>
      <c r="AH8" s="171"/>
      <c r="AI8" s="53"/>
      <c r="AJ8" s="171"/>
      <c r="AK8" s="171"/>
      <c r="AL8" s="53"/>
      <c r="AM8" s="171"/>
      <c r="AN8" s="171"/>
      <c r="AO8" s="53"/>
      <c r="AP8" s="171"/>
      <c r="AQ8" s="171"/>
      <c r="AR8" s="53"/>
      <c r="AS8" s="171"/>
      <c r="AT8" s="53"/>
      <c r="AU8" s="15"/>
      <c r="AV8" s="15"/>
    </row>
    <row r="9" spans="1:48" ht="12.75">
      <c r="A9" s="43"/>
      <c r="B9" s="171"/>
      <c r="C9" s="171"/>
      <c r="D9" s="171"/>
      <c r="E9" s="171"/>
      <c r="F9" s="171"/>
      <c r="G9" s="171"/>
      <c r="H9" s="171"/>
      <c r="I9" s="171"/>
      <c r="J9" s="171"/>
      <c r="K9" s="171"/>
      <c r="L9" s="171"/>
      <c r="M9" s="171"/>
      <c r="N9" s="171"/>
      <c r="O9" s="171"/>
      <c r="P9" s="171"/>
      <c r="Q9" s="171"/>
      <c r="R9" s="171"/>
      <c r="S9" s="171"/>
      <c r="T9" s="171"/>
      <c r="U9" s="171"/>
      <c r="V9" s="171"/>
      <c r="W9" s="171"/>
      <c r="X9" s="171"/>
      <c r="Y9" s="171"/>
      <c r="Z9" s="53"/>
      <c r="AA9" s="171"/>
      <c r="AB9" s="177"/>
      <c r="AC9" s="112"/>
      <c r="AD9" s="173"/>
      <c r="AE9" s="173"/>
      <c r="AF9" s="52"/>
      <c r="AG9" s="171"/>
      <c r="AH9" s="171"/>
      <c r="AI9" s="53"/>
      <c r="AJ9" s="171"/>
      <c r="AK9" s="171"/>
      <c r="AL9" s="53"/>
      <c r="AM9" s="171"/>
      <c r="AN9" s="171"/>
      <c r="AO9" s="53"/>
      <c r="AP9" s="171"/>
      <c r="AQ9" s="171"/>
      <c r="AR9" s="53"/>
      <c r="AS9" s="171"/>
      <c r="AT9" s="53"/>
      <c r="AU9" s="15" t="s">
        <v>0</v>
      </c>
      <c r="AV9" s="15"/>
    </row>
    <row r="10" spans="1:48" ht="12.75">
      <c r="A10" s="43"/>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53"/>
      <c r="AA10" s="172"/>
      <c r="AB10" s="178"/>
      <c r="AC10" s="113"/>
      <c r="AD10" s="174"/>
      <c r="AE10" s="174"/>
      <c r="AF10" s="52"/>
      <c r="AG10" s="172"/>
      <c r="AH10" s="172"/>
      <c r="AI10" s="53"/>
      <c r="AJ10" s="172"/>
      <c r="AK10" s="172"/>
      <c r="AL10" s="53"/>
      <c r="AM10" s="172"/>
      <c r="AN10" s="172"/>
      <c r="AO10" s="53"/>
      <c r="AP10" s="172"/>
      <c r="AQ10" s="172"/>
      <c r="AR10" s="53"/>
      <c r="AS10" s="172"/>
      <c r="AT10" s="53"/>
      <c r="AU10" s="85" t="s">
        <v>66</v>
      </c>
      <c r="AV10" s="72"/>
    </row>
    <row r="11" spans="1:48" ht="12.75" customHeight="1">
      <c r="A11" s="4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2"/>
      <c r="AB11" s="52"/>
      <c r="AC11" s="52"/>
      <c r="AD11" s="52"/>
      <c r="AE11" s="52"/>
      <c r="AF11" s="52"/>
      <c r="AG11" s="53"/>
      <c r="AH11" s="53"/>
      <c r="AI11" s="53"/>
      <c r="AJ11" s="53"/>
      <c r="AK11" s="53"/>
      <c r="AL11" s="53"/>
      <c r="AM11" s="53"/>
      <c r="AN11" s="53"/>
      <c r="AO11" s="53"/>
      <c r="AP11" s="53"/>
      <c r="AQ11" s="53"/>
      <c r="AR11" s="53"/>
      <c r="AS11" s="53"/>
      <c r="AT11" s="53"/>
      <c r="AU11" s="72"/>
      <c r="AV11" s="72"/>
    </row>
    <row r="12" spans="1:48" ht="12.75" customHeight="1">
      <c r="A12" s="43"/>
      <c r="B12" s="114"/>
      <c r="C12" s="114" t="s">
        <v>126</v>
      </c>
      <c r="D12" s="36"/>
      <c r="E12" s="114" t="s">
        <v>126</v>
      </c>
      <c r="F12" s="36"/>
      <c r="G12" s="114" t="s">
        <v>126</v>
      </c>
      <c r="H12" s="36"/>
      <c r="I12" s="114" t="s">
        <v>126</v>
      </c>
      <c r="J12" s="36"/>
      <c r="K12" s="114" t="s">
        <v>126</v>
      </c>
      <c r="L12" s="36"/>
      <c r="M12" s="114" t="s">
        <v>126</v>
      </c>
      <c r="N12" s="36"/>
      <c r="O12" s="114" t="s">
        <v>126</v>
      </c>
      <c r="P12" s="36"/>
      <c r="Q12" s="114" t="s">
        <v>126</v>
      </c>
      <c r="R12" s="36"/>
      <c r="S12" s="114" t="s">
        <v>126</v>
      </c>
      <c r="T12" s="36"/>
      <c r="U12" s="114" t="s">
        <v>126</v>
      </c>
      <c r="V12" s="36"/>
      <c r="W12" s="114" t="s">
        <v>126</v>
      </c>
      <c r="X12" s="36"/>
      <c r="Y12" s="114" t="s">
        <v>126</v>
      </c>
      <c r="Z12" s="53"/>
      <c r="AA12" s="36"/>
      <c r="AB12" s="114" t="s">
        <v>126</v>
      </c>
      <c r="AC12" s="114"/>
      <c r="AD12" s="36"/>
      <c r="AE12" s="114" t="s">
        <v>126</v>
      </c>
      <c r="AF12" s="114"/>
      <c r="AG12" s="36"/>
      <c r="AH12" s="114" t="s">
        <v>126</v>
      </c>
      <c r="AI12" s="114"/>
      <c r="AJ12" s="36"/>
      <c r="AK12" s="114" t="s">
        <v>126</v>
      </c>
      <c r="AL12" s="114"/>
      <c r="AM12" s="36"/>
      <c r="AN12" s="114" t="s">
        <v>126</v>
      </c>
      <c r="AO12" s="114"/>
      <c r="AP12" s="36"/>
      <c r="AQ12" s="114" t="s">
        <v>126</v>
      </c>
      <c r="AR12" s="114"/>
      <c r="AS12" s="114" t="s">
        <v>305</v>
      </c>
      <c r="AT12" s="114"/>
      <c r="AU12" s="9"/>
      <c r="AV12" s="9"/>
    </row>
    <row r="13" spans="1:48" ht="12.75" customHeight="1">
      <c r="A13" s="43"/>
      <c r="B13" s="114" t="s">
        <v>22</v>
      </c>
      <c r="C13" s="114" t="s">
        <v>158</v>
      </c>
      <c r="D13" s="114" t="s">
        <v>22</v>
      </c>
      <c r="E13" s="114" t="s">
        <v>158</v>
      </c>
      <c r="F13" s="114" t="s">
        <v>22</v>
      </c>
      <c r="G13" s="114" t="s">
        <v>158</v>
      </c>
      <c r="H13" s="114" t="s">
        <v>22</v>
      </c>
      <c r="I13" s="114" t="s">
        <v>158</v>
      </c>
      <c r="J13" s="114" t="s">
        <v>22</v>
      </c>
      <c r="K13" s="114" t="s">
        <v>158</v>
      </c>
      <c r="L13" s="114" t="s">
        <v>22</v>
      </c>
      <c r="M13" s="114" t="s">
        <v>158</v>
      </c>
      <c r="N13" s="114" t="s">
        <v>22</v>
      </c>
      <c r="O13" s="114" t="s">
        <v>158</v>
      </c>
      <c r="P13" s="114" t="s">
        <v>22</v>
      </c>
      <c r="Q13" s="114" t="s">
        <v>158</v>
      </c>
      <c r="R13" s="114" t="s">
        <v>22</v>
      </c>
      <c r="S13" s="114" t="s">
        <v>158</v>
      </c>
      <c r="T13" s="114" t="s">
        <v>22</v>
      </c>
      <c r="U13" s="114" t="s">
        <v>158</v>
      </c>
      <c r="V13" s="114" t="s">
        <v>22</v>
      </c>
      <c r="W13" s="114" t="s">
        <v>158</v>
      </c>
      <c r="X13" s="114" t="s">
        <v>22</v>
      </c>
      <c r="Y13" s="114" t="s">
        <v>158</v>
      </c>
      <c r="Z13" s="53"/>
      <c r="AA13" s="114" t="s">
        <v>22</v>
      </c>
      <c r="AB13" s="114" t="s">
        <v>158</v>
      </c>
      <c r="AC13" s="114"/>
      <c r="AD13" s="114" t="s">
        <v>22</v>
      </c>
      <c r="AE13" s="114" t="s">
        <v>158</v>
      </c>
      <c r="AF13" s="114"/>
      <c r="AG13" s="114" t="s">
        <v>22</v>
      </c>
      <c r="AH13" s="114" t="s">
        <v>158</v>
      </c>
      <c r="AI13" s="114"/>
      <c r="AJ13" s="114" t="s">
        <v>22</v>
      </c>
      <c r="AK13" s="114" t="s">
        <v>158</v>
      </c>
      <c r="AL13" s="114"/>
      <c r="AM13" s="114" t="s">
        <v>22</v>
      </c>
      <c r="AN13" s="114" t="s">
        <v>158</v>
      </c>
      <c r="AO13" s="114"/>
      <c r="AP13" s="114" t="s">
        <v>22</v>
      </c>
      <c r="AQ13" s="114" t="s">
        <v>158</v>
      </c>
      <c r="AR13" s="114"/>
      <c r="AS13" s="115" t="s">
        <v>91</v>
      </c>
      <c r="AT13" s="115"/>
      <c r="AU13" s="9"/>
      <c r="AV13" s="9"/>
    </row>
    <row r="14" spans="1:48" ht="12.75" customHeight="1">
      <c r="A14" s="14" t="s">
        <v>32</v>
      </c>
      <c r="B14" s="25" t="s">
        <v>7</v>
      </c>
      <c r="C14" s="116" t="s">
        <v>87</v>
      </c>
      <c r="D14" s="25" t="s">
        <v>8</v>
      </c>
      <c r="E14" s="116" t="s">
        <v>87</v>
      </c>
      <c r="F14" s="13" t="s">
        <v>9</v>
      </c>
      <c r="G14" s="116" t="s">
        <v>87</v>
      </c>
      <c r="H14" s="13" t="s">
        <v>10</v>
      </c>
      <c r="I14" s="116" t="s">
        <v>87</v>
      </c>
      <c r="J14" s="13" t="s">
        <v>11</v>
      </c>
      <c r="K14" s="116" t="s">
        <v>87</v>
      </c>
      <c r="L14" s="13" t="s">
        <v>12</v>
      </c>
      <c r="M14" s="116" t="s">
        <v>87</v>
      </c>
      <c r="N14" s="13" t="s">
        <v>13</v>
      </c>
      <c r="O14" s="116" t="s">
        <v>87</v>
      </c>
      <c r="P14" s="13" t="s">
        <v>14</v>
      </c>
      <c r="Q14" s="116" t="s">
        <v>87</v>
      </c>
      <c r="R14" s="13" t="s">
        <v>15</v>
      </c>
      <c r="S14" s="116" t="s">
        <v>87</v>
      </c>
      <c r="T14" s="13" t="s">
        <v>16</v>
      </c>
      <c r="U14" s="116" t="s">
        <v>87</v>
      </c>
      <c r="V14" s="13" t="s">
        <v>17</v>
      </c>
      <c r="W14" s="116" t="s">
        <v>87</v>
      </c>
      <c r="X14" s="13" t="s">
        <v>18</v>
      </c>
      <c r="Y14" s="116" t="s">
        <v>87</v>
      </c>
      <c r="Z14" s="117"/>
      <c r="AA14" s="13" t="s">
        <v>19</v>
      </c>
      <c r="AB14" s="116" t="s">
        <v>87</v>
      </c>
      <c r="AC14" s="116"/>
      <c r="AD14" s="13" t="s">
        <v>20</v>
      </c>
      <c r="AE14" s="116" t="s">
        <v>87</v>
      </c>
      <c r="AF14" s="25"/>
      <c r="AG14" s="13" t="s">
        <v>83</v>
      </c>
      <c r="AH14" s="116" t="s">
        <v>87</v>
      </c>
      <c r="AI14" s="25"/>
      <c r="AJ14" s="13" t="s">
        <v>88</v>
      </c>
      <c r="AK14" s="116" t="s">
        <v>87</v>
      </c>
      <c r="AL14" s="25"/>
      <c r="AM14" s="13" t="s">
        <v>89</v>
      </c>
      <c r="AN14" s="116" t="s">
        <v>87</v>
      </c>
      <c r="AO14" s="25"/>
      <c r="AP14" s="13" t="s">
        <v>90</v>
      </c>
      <c r="AQ14" s="116" t="s">
        <v>87</v>
      </c>
      <c r="AR14" s="25"/>
      <c r="AS14" s="13" t="s">
        <v>90</v>
      </c>
      <c r="AT14" s="13"/>
      <c r="AU14" s="13" t="s">
        <v>237</v>
      </c>
      <c r="AV14" s="13"/>
    </row>
    <row r="15" spans="1:48" ht="12.75" customHeight="1">
      <c r="A15" s="10"/>
      <c r="B15" s="17"/>
      <c r="C15" s="17"/>
      <c r="D15" s="17"/>
      <c r="E15" s="17"/>
      <c r="F15" s="17"/>
      <c r="G15" s="17"/>
      <c r="H15" s="17"/>
      <c r="I15" s="17"/>
      <c r="J15" s="17"/>
      <c r="K15" s="17"/>
      <c r="L15" s="17"/>
      <c r="M15" s="17"/>
      <c r="N15" s="17"/>
      <c r="O15" s="17"/>
      <c r="P15" s="17"/>
      <c r="Q15" s="17"/>
      <c r="R15" s="17"/>
      <c r="S15" s="17"/>
      <c r="T15" s="17"/>
      <c r="U15" s="17"/>
      <c r="V15" s="17"/>
      <c r="W15" s="17"/>
      <c r="X15" s="17"/>
      <c r="Y15" s="17"/>
      <c r="Z15" s="10"/>
      <c r="AA15" s="10"/>
      <c r="AB15" s="10"/>
      <c r="AC15" s="10"/>
      <c r="AD15" s="10"/>
      <c r="AE15" s="10"/>
      <c r="AF15" s="10"/>
      <c r="AG15" s="10"/>
      <c r="AH15" s="10"/>
      <c r="AI15" s="10"/>
      <c r="AJ15" s="10"/>
      <c r="AK15" s="10"/>
      <c r="AL15" s="10"/>
      <c r="AM15" s="10"/>
      <c r="AN15" s="10"/>
      <c r="AO15" s="10"/>
      <c r="AP15" s="10"/>
      <c r="AQ15" s="10"/>
      <c r="AR15" s="10"/>
      <c r="AS15" s="10"/>
      <c r="AT15" s="10"/>
      <c r="AU15" s="10"/>
      <c r="AV15" s="10"/>
    </row>
    <row r="16" spans="1:48" s="90" customFormat="1" ht="12.75" customHeight="1">
      <c r="A16" s="12" t="s">
        <v>203</v>
      </c>
      <c r="B16" s="17">
        <v>49218.50925782604</v>
      </c>
      <c r="C16" s="17">
        <v>37136.20728031152</v>
      </c>
      <c r="D16" s="17"/>
      <c r="E16" s="17"/>
      <c r="F16" s="17">
        <v>66083.89653625802</v>
      </c>
      <c r="G16" s="17">
        <v>16599.322892031767</v>
      </c>
      <c r="H16" s="17">
        <v>8627.0802165122</v>
      </c>
      <c r="I16" s="17">
        <v>426.5308411047605</v>
      </c>
      <c r="J16" s="17">
        <v>75687.55205439054</v>
      </c>
      <c r="K16" s="17">
        <v>16001.654295767952</v>
      </c>
      <c r="L16" s="17">
        <v>2472.8253270143255</v>
      </c>
      <c r="M16" s="17">
        <v>1872.54287158368</v>
      </c>
      <c r="N16" s="17">
        <v>20357.209918412165</v>
      </c>
      <c r="O16" s="17">
        <v>19544.317846972863</v>
      </c>
      <c r="P16" s="17">
        <v>20551.383271545812</v>
      </c>
      <c r="Q16" s="17">
        <v>12240.63149628358</v>
      </c>
      <c r="R16" s="17">
        <v>16359.505101201272</v>
      </c>
      <c r="S16" s="17">
        <v>16032.314999177246</v>
      </c>
      <c r="T16" s="17">
        <v>25921.592931989642</v>
      </c>
      <c r="U16" s="17">
        <v>3396.8186004954605</v>
      </c>
      <c r="V16" s="17">
        <v>52737.34210090497</v>
      </c>
      <c r="W16" s="17">
        <v>7991.2238165793415</v>
      </c>
      <c r="X16" s="17">
        <v>338016.896716055</v>
      </c>
      <c r="Y16" s="17">
        <v>131241.56494030816</v>
      </c>
      <c r="Z16" s="87"/>
      <c r="AA16" s="17">
        <v>197429.94080358298</v>
      </c>
      <c r="AB16" s="17">
        <v>11315.392951846248</v>
      </c>
      <c r="AC16" s="17"/>
      <c r="AD16" s="17">
        <v>391447.84785044135</v>
      </c>
      <c r="AE16" s="17">
        <v>57216.600265195055</v>
      </c>
      <c r="AF16" s="87"/>
      <c r="AG16" s="17">
        <v>926894.6853700794</v>
      </c>
      <c r="AH16" s="17">
        <v>199773.55815734947</v>
      </c>
      <c r="AI16" s="87"/>
      <c r="AJ16" s="17"/>
      <c r="AK16" s="17"/>
      <c r="AL16" s="118"/>
      <c r="AM16" s="17"/>
      <c r="AN16" s="17"/>
      <c r="AO16" s="118"/>
      <c r="AP16" s="17"/>
      <c r="AQ16" s="17"/>
      <c r="AR16" s="91"/>
      <c r="AS16" s="17"/>
      <c r="AT16" s="91"/>
      <c r="AU16" s="17">
        <v>199773.55815734947</v>
      </c>
      <c r="AV16" s="91"/>
    </row>
    <row r="17" spans="1:48" s="90" customFormat="1" ht="12.75" customHeight="1">
      <c r="A17" s="27" t="s">
        <v>128</v>
      </c>
      <c r="B17" s="17">
        <v>49218.50925782604</v>
      </c>
      <c r="C17" s="17">
        <v>37136.20728031152</v>
      </c>
      <c r="D17" s="17"/>
      <c r="E17" s="17"/>
      <c r="F17" s="17">
        <v>66083.89653625802</v>
      </c>
      <c r="G17" s="17">
        <v>16599.322892031767</v>
      </c>
      <c r="H17" s="17">
        <v>8627.0802165122</v>
      </c>
      <c r="I17" s="17">
        <v>426.5308411047605</v>
      </c>
      <c r="J17" s="17">
        <v>75687.55205439054</v>
      </c>
      <c r="K17" s="17">
        <v>16001.654295767952</v>
      </c>
      <c r="L17" s="17">
        <v>2472.8253270143255</v>
      </c>
      <c r="M17" s="17">
        <v>1872.54287158368</v>
      </c>
      <c r="N17" s="17">
        <v>20357.209918412165</v>
      </c>
      <c r="O17" s="17">
        <v>19544.317846972863</v>
      </c>
      <c r="P17" s="17">
        <v>20551.383271545812</v>
      </c>
      <c r="Q17" s="17">
        <v>12240.63149628358</v>
      </c>
      <c r="R17" s="17">
        <v>16359.505101201272</v>
      </c>
      <c r="S17" s="17">
        <v>16032.314999177246</v>
      </c>
      <c r="T17" s="17">
        <v>25921.592931989642</v>
      </c>
      <c r="U17" s="17">
        <v>3396.8186004954605</v>
      </c>
      <c r="V17" s="17">
        <v>52737.34210090497</v>
      </c>
      <c r="W17" s="17">
        <v>7991.2238165793415</v>
      </c>
      <c r="X17" s="17">
        <v>338016.896716055</v>
      </c>
      <c r="Y17" s="17">
        <v>131241.56494030816</v>
      </c>
      <c r="Z17" s="87"/>
      <c r="AA17" s="17"/>
      <c r="AB17" s="17"/>
      <c r="AC17" s="17"/>
      <c r="AD17" s="17">
        <v>218010.0382748117</v>
      </c>
      <c r="AE17" s="17">
        <v>49117.433585701445</v>
      </c>
      <c r="AF17" s="87"/>
      <c r="AG17" s="17">
        <v>556026.9349908667</v>
      </c>
      <c r="AH17" s="17">
        <v>180358.99852600961</v>
      </c>
      <c r="AI17" s="87"/>
      <c r="AJ17" s="17"/>
      <c r="AK17" s="17"/>
      <c r="AL17" s="118"/>
      <c r="AM17" s="17"/>
      <c r="AN17" s="17"/>
      <c r="AO17" s="118"/>
      <c r="AP17" s="17"/>
      <c r="AQ17" s="17"/>
      <c r="AR17" s="91"/>
      <c r="AS17" s="17"/>
      <c r="AT17" s="91"/>
      <c r="AU17" s="17">
        <v>180358.99852600961</v>
      </c>
      <c r="AV17" s="91"/>
    </row>
    <row r="18" spans="1:48" s="90" customFormat="1" ht="12.75" customHeight="1">
      <c r="A18" s="28" t="s">
        <v>262</v>
      </c>
      <c r="B18" s="17">
        <v>26463.91462384706</v>
      </c>
      <c r="C18" s="17">
        <v>24391.032398464355</v>
      </c>
      <c r="D18" s="17"/>
      <c r="E18" s="17"/>
      <c r="F18" s="17"/>
      <c r="G18" s="17"/>
      <c r="H18" s="17"/>
      <c r="I18" s="17"/>
      <c r="J18" s="17"/>
      <c r="K18" s="17"/>
      <c r="L18" s="17"/>
      <c r="M18" s="17"/>
      <c r="N18" s="17"/>
      <c r="O18" s="17"/>
      <c r="P18" s="17"/>
      <c r="Q18" s="17"/>
      <c r="R18" s="17"/>
      <c r="S18" s="17"/>
      <c r="T18" s="17">
        <v>671.1877617560687</v>
      </c>
      <c r="U18" s="17">
        <v>618.6145426758937</v>
      </c>
      <c r="V18" s="17">
        <v>495.2289716992154</v>
      </c>
      <c r="W18" s="17">
        <v>456.438363902861</v>
      </c>
      <c r="X18" s="17">
        <v>27630.331357302344</v>
      </c>
      <c r="Y18" s="17">
        <v>25466.08530504311</v>
      </c>
      <c r="Z18" s="87"/>
      <c r="AA18" s="17"/>
      <c r="AB18" s="17"/>
      <c r="AC18" s="17"/>
      <c r="AD18" s="17">
        <v>5356.811724420109</v>
      </c>
      <c r="AE18" s="17">
        <v>4937.219991069137</v>
      </c>
      <c r="AF18" s="76"/>
      <c r="AG18" s="17">
        <v>32987.143081722454</v>
      </c>
      <c r="AH18" s="17">
        <v>30403.30529611225</v>
      </c>
      <c r="AI18" s="87"/>
      <c r="AJ18" s="17"/>
      <c r="AK18" s="17"/>
      <c r="AL18" s="118"/>
      <c r="AM18" s="17"/>
      <c r="AN18" s="17"/>
      <c r="AO18" s="119"/>
      <c r="AP18" s="32" t="s">
        <v>33</v>
      </c>
      <c r="AQ18" s="32" t="s">
        <v>33</v>
      </c>
      <c r="AR18" s="91"/>
      <c r="AS18" s="17"/>
      <c r="AT18" s="59"/>
      <c r="AU18" s="17">
        <v>30403.30529611225</v>
      </c>
      <c r="AV18" s="87"/>
    </row>
    <row r="19" spans="1:48" ht="12.75" customHeight="1">
      <c r="A19" s="31" t="s">
        <v>204</v>
      </c>
      <c r="B19" s="19">
        <v>26463.91462384706</v>
      </c>
      <c r="C19" s="19">
        <v>24391.032398464355</v>
      </c>
      <c r="D19" s="32" t="s">
        <v>33</v>
      </c>
      <c r="E19" s="19"/>
      <c r="F19" s="19"/>
      <c r="G19" s="19"/>
      <c r="H19" s="19"/>
      <c r="I19" s="19"/>
      <c r="J19" s="19"/>
      <c r="K19" s="19"/>
      <c r="L19" s="19"/>
      <c r="M19" s="19"/>
      <c r="N19" s="19"/>
      <c r="O19" s="19"/>
      <c r="P19" s="19"/>
      <c r="Q19" s="19"/>
      <c r="R19" s="19"/>
      <c r="S19" s="19"/>
      <c r="T19" s="19">
        <v>671.1877617560687</v>
      </c>
      <c r="U19" s="19">
        <v>618.6145426758937</v>
      </c>
      <c r="V19" s="19">
        <v>495.2289716992154</v>
      </c>
      <c r="W19" s="19">
        <v>456.438363902861</v>
      </c>
      <c r="X19" s="19">
        <v>27630.331357302344</v>
      </c>
      <c r="Y19" s="19">
        <v>25466.08530504311</v>
      </c>
      <c r="Z19" s="45"/>
      <c r="AA19" s="19"/>
      <c r="AB19" s="19"/>
      <c r="AC19" s="19"/>
      <c r="AD19" s="19">
        <v>5356.811724420109</v>
      </c>
      <c r="AE19" s="19">
        <v>4937.219991069137</v>
      </c>
      <c r="AF19" s="57"/>
      <c r="AG19" s="19">
        <v>32987.143081722454</v>
      </c>
      <c r="AH19" s="19">
        <v>30403.30529611225</v>
      </c>
      <c r="AI19" s="58"/>
      <c r="AJ19" s="19"/>
      <c r="AK19" s="19"/>
      <c r="AL19" s="61"/>
      <c r="AM19" s="19"/>
      <c r="AN19" s="19"/>
      <c r="AO19" s="120"/>
      <c r="AP19" s="32" t="s">
        <v>33</v>
      </c>
      <c r="AQ19" s="32" t="s">
        <v>33</v>
      </c>
      <c r="AR19" s="10"/>
      <c r="AS19" s="19"/>
      <c r="AT19" s="61"/>
      <c r="AU19" s="19">
        <v>30403.30529611225</v>
      </c>
      <c r="AV19" s="58"/>
    </row>
    <row r="20" spans="1:48" ht="12.75" customHeight="1">
      <c r="A20" s="31" t="s">
        <v>129</v>
      </c>
      <c r="B20" s="19"/>
      <c r="C20" s="19"/>
      <c r="D20" s="19"/>
      <c r="E20" s="19"/>
      <c r="F20" s="32" t="s">
        <v>33</v>
      </c>
      <c r="G20" s="32" t="s">
        <v>33</v>
      </c>
      <c r="H20" s="32" t="s">
        <v>33</v>
      </c>
      <c r="I20" s="32" t="s">
        <v>33</v>
      </c>
      <c r="J20" s="32" t="s">
        <v>33</v>
      </c>
      <c r="K20" s="32" t="s">
        <v>33</v>
      </c>
      <c r="L20" s="32" t="s">
        <v>33</v>
      </c>
      <c r="M20" s="32" t="s">
        <v>33</v>
      </c>
      <c r="N20" s="32" t="s">
        <v>33</v>
      </c>
      <c r="O20" s="32" t="s">
        <v>33</v>
      </c>
      <c r="P20" s="32" t="s">
        <v>33</v>
      </c>
      <c r="Q20" s="32" t="s">
        <v>33</v>
      </c>
      <c r="R20" s="32" t="s">
        <v>33</v>
      </c>
      <c r="S20" s="32" t="s">
        <v>33</v>
      </c>
      <c r="T20" s="32" t="s">
        <v>33</v>
      </c>
      <c r="U20" s="32" t="s">
        <v>33</v>
      </c>
      <c r="V20" s="32" t="s">
        <v>33</v>
      </c>
      <c r="W20" s="32" t="s">
        <v>33</v>
      </c>
      <c r="X20" s="19"/>
      <c r="Y20" s="19"/>
      <c r="Z20" s="45"/>
      <c r="AA20" s="32" t="s">
        <v>33</v>
      </c>
      <c r="AB20" s="32" t="s">
        <v>33</v>
      </c>
      <c r="AC20" s="32"/>
      <c r="AD20" s="32" t="s">
        <v>33</v>
      </c>
      <c r="AE20" s="32" t="s">
        <v>33</v>
      </c>
      <c r="AF20" s="8"/>
      <c r="AG20" s="19"/>
      <c r="AH20" s="19"/>
      <c r="AI20" s="45"/>
      <c r="AJ20" s="19"/>
      <c r="AK20" s="19"/>
      <c r="AL20" s="10"/>
      <c r="AM20" s="19"/>
      <c r="AN20" s="19"/>
      <c r="AO20" s="10"/>
      <c r="AP20" s="32" t="s">
        <v>33</v>
      </c>
      <c r="AQ20" s="32" t="s">
        <v>33</v>
      </c>
      <c r="AR20" s="10"/>
      <c r="AS20" s="19"/>
      <c r="AT20" s="61"/>
      <c r="AU20" s="19"/>
      <c r="AV20" s="10"/>
    </row>
    <row r="21" spans="1:48" ht="12.75" customHeight="1">
      <c r="A21" s="31" t="s">
        <v>154</v>
      </c>
      <c r="B21" s="19"/>
      <c r="C21" s="19"/>
      <c r="D21" s="19"/>
      <c r="E21" s="19"/>
      <c r="F21" s="19"/>
      <c r="G21" s="19"/>
      <c r="H21" s="19"/>
      <c r="I21" s="19"/>
      <c r="J21" s="19"/>
      <c r="K21" s="19"/>
      <c r="L21" s="19"/>
      <c r="M21" s="19"/>
      <c r="N21" s="19"/>
      <c r="O21" s="19"/>
      <c r="P21" s="19"/>
      <c r="Q21" s="19"/>
      <c r="R21" s="19"/>
      <c r="S21" s="19"/>
      <c r="T21" s="19"/>
      <c r="U21" s="19"/>
      <c r="V21" s="19"/>
      <c r="W21" s="19"/>
      <c r="X21" s="19"/>
      <c r="Y21" s="19"/>
      <c r="Z21" s="45"/>
      <c r="AA21" s="19"/>
      <c r="AB21" s="19"/>
      <c r="AC21" s="19"/>
      <c r="AD21" s="19"/>
      <c r="AE21" s="19"/>
      <c r="AF21" s="57"/>
      <c r="AG21" s="19"/>
      <c r="AH21" s="19"/>
      <c r="AI21" s="45"/>
      <c r="AJ21" s="19"/>
      <c r="AK21" s="19"/>
      <c r="AL21" s="10"/>
      <c r="AM21" s="19"/>
      <c r="AN21" s="19"/>
      <c r="AO21" s="10"/>
      <c r="AP21" s="32" t="s">
        <v>33</v>
      </c>
      <c r="AQ21" s="32" t="s">
        <v>33</v>
      </c>
      <c r="AR21" s="10"/>
      <c r="AS21" s="19"/>
      <c r="AT21" s="61"/>
      <c r="AU21" s="19"/>
      <c r="AV21" s="10"/>
    </row>
    <row r="22" spans="1:48" s="6" customFormat="1" ht="12.75" customHeight="1">
      <c r="A22" s="28" t="s">
        <v>265</v>
      </c>
      <c r="B22" s="18">
        <v>7092.110522064539</v>
      </c>
      <c r="C22" s="18">
        <v>1781.4360035070558</v>
      </c>
      <c r="D22" s="94" t="s">
        <v>33</v>
      </c>
      <c r="E22" s="94" t="s">
        <v>33</v>
      </c>
      <c r="F22" s="18">
        <v>66083.89653625802</v>
      </c>
      <c r="G22" s="18">
        <v>16599.322892031767</v>
      </c>
      <c r="H22" s="18"/>
      <c r="I22" s="18"/>
      <c r="J22" s="18"/>
      <c r="K22" s="18"/>
      <c r="L22" s="18"/>
      <c r="M22" s="18"/>
      <c r="N22" s="18"/>
      <c r="O22" s="18"/>
      <c r="P22" s="18"/>
      <c r="Q22" s="18"/>
      <c r="R22" s="18"/>
      <c r="S22" s="18"/>
      <c r="T22" s="18">
        <v>13.88664334667728</v>
      </c>
      <c r="U22" s="18">
        <v>3.4881247759279495</v>
      </c>
      <c r="V22" s="18">
        <v>143.11662943601178</v>
      </c>
      <c r="W22" s="18">
        <v>35.94883576400771</v>
      </c>
      <c r="X22" s="18">
        <v>73333.01033110525</v>
      </c>
      <c r="Y22" s="18">
        <v>18420.19585607876</v>
      </c>
      <c r="Z22" s="55"/>
      <c r="AA22" s="18"/>
      <c r="AB22" s="18"/>
      <c r="AC22" s="18"/>
      <c r="AD22" s="18">
        <v>64248.630722605434</v>
      </c>
      <c r="AE22" s="18">
        <v>16138.330556072702</v>
      </c>
      <c r="AF22" s="101"/>
      <c r="AG22" s="18">
        <v>137581.6410537107</v>
      </c>
      <c r="AH22" s="18">
        <v>34558.52641215146</v>
      </c>
      <c r="AI22" s="55"/>
      <c r="AJ22" s="18"/>
      <c r="AK22" s="18"/>
      <c r="AL22" s="59"/>
      <c r="AM22" s="18"/>
      <c r="AN22" s="18"/>
      <c r="AO22" s="59"/>
      <c r="AP22" s="32" t="s">
        <v>33</v>
      </c>
      <c r="AQ22" s="32" t="s">
        <v>33</v>
      </c>
      <c r="AR22" s="12"/>
      <c r="AS22" s="18"/>
      <c r="AT22" s="59"/>
      <c r="AU22" s="18">
        <v>34558.52641215146</v>
      </c>
      <c r="AV22" s="55"/>
    </row>
    <row r="23" spans="1:48" s="6" customFormat="1" ht="12.75" customHeight="1">
      <c r="A23" s="28" t="s">
        <v>130</v>
      </c>
      <c r="B23" s="17"/>
      <c r="C23" s="17"/>
      <c r="D23" s="32" t="s">
        <v>33</v>
      </c>
      <c r="E23" s="32" t="s">
        <v>33</v>
      </c>
      <c r="F23" s="17"/>
      <c r="G23" s="17"/>
      <c r="H23" s="17">
        <v>8627.0802165122</v>
      </c>
      <c r="I23" s="17">
        <v>426.5308411047605</v>
      </c>
      <c r="J23" s="17">
        <v>75687.55205439054</v>
      </c>
      <c r="K23" s="17">
        <v>16001.654295767952</v>
      </c>
      <c r="L23" s="17">
        <v>2472.8253270143255</v>
      </c>
      <c r="M23" s="17">
        <v>1872.54287158368</v>
      </c>
      <c r="N23" s="17">
        <v>20357.209918412165</v>
      </c>
      <c r="O23" s="17">
        <v>19544.317846972863</v>
      </c>
      <c r="P23" s="17">
        <v>20551.383271545812</v>
      </c>
      <c r="Q23" s="17">
        <v>12240.63149628358</v>
      </c>
      <c r="R23" s="17"/>
      <c r="S23" s="17"/>
      <c r="T23" s="17"/>
      <c r="U23" s="17"/>
      <c r="V23" s="17"/>
      <c r="W23" s="17"/>
      <c r="X23" s="17">
        <v>127696.05078787505</v>
      </c>
      <c r="Y23" s="17">
        <v>50085.67735171284</v>
      </c>
      <c r="Z23" s="55"/>
      <c r="AA23" s="17"/>
      <c r="AB23" s="17"/>
      <c r="AC23" s="17"/>
      <c r="AD23" s="17">
        <v>124991.22916436373</v>
      </c>
      <c r="AE23" s="17">
        <v>26425.302243279988</v>
      </c>
      <c r="AF23" s="121"/>
      <c r="AG23" s="17">
        <v>252687.27995223878</v>
      </c>
      <c r="AH23" s="17">
        <v>76510.97959499282</v>
      </c>
      <c r="AI23" s="55"/>
      <c r="AJ23" s="17"/>
      <c r="AK23" s="17"/>
      <c r="AL23" s="59"/>
      <c r="AM23" s="17"/>
      <c r="AN23" s="17"/>
      <c r="AO23" s="122"/>
      <c r="AP23" s="32" t="s">
        <v>33</v>
      </c>
      <c r="AQ23" s="32" t="s">
        <v>33</v>
      </c>
      <c r="AR23" s="12"/>
      <c r="AS23" s="17"/>
      <c r="AT23" s="59"/>
      <c r="AU23" s="17">
        <v>76510.97959499282</v>
      </c>
      <c r="AV23" s="55"/>
    </row>
    <row r="24" spans="1:48" ht="12.75" customHeight="1">
      <c r="A24" s="31" t="s">
        <v>131</v>
      </c>
      <c r="B24" s="19"/>
      <c r="C24" s="19"/>
      <c r="D24" s="36" t="s">
        <v>33</v>
      </c>
      <c r="E24" s="36" t="s">
        <v>33</v>
      </c>
      <c r="F24" s="19"/>
      <c r="G24" s="19"/>
      <c r="H24" s="19">
        <v>8627.0802165122</v>
      </c>
      <c r="I24" s="19">
        <v>426.5308411047605</v>
      </c>
      <c r="J24" s="19"/>
      <c r="K24" s="19"/>
      <c r="L24" s="19"/>
      <c r="M24" s="19"/>
      <c r="N24" s="19"/>
      <c r="O24" s="19"/>
      <c r="P24" s="19"/>
      <c r="Q24" s="19"/>
      <c r="R24" s="19"/>
      <c r="S24" s="19"/>
      <c r="T24" s="19"/>
      <c r="U24" s="19"/>
      <c r="V24" s="19"/>
      <c r="W24" s="19"/>
      <c r="X24" s="19">
        <v>8627.0802165122</v>
      </c>
      <c r="Y24" s="19">
        <v>426.5308411047605</v>
      </c>
      <c r="Z24" s="58"/>
      <c r="AA24" s="19"/>
      <c r="AB24" s="19"/>
      <c r="AC24" s="19"/>
      <c r="AD24" s="19"/>
      <c r="AE24" s="19"/>
      <c r="AF24" s="123"/>
      <c r="AG24" s="19">
        <v>8627.0802165122</v>
      </c>
      <c r="AH24" s="19">
        <v>426.5308411047605</v>
      </c>
      <c r="AI24" s="58"/>
      <c r="AJ24" s="19"/>
      <c r="AK24" s="19"/>
      <c r="AL24" s="120"/>
      <c r="AM24" s="19"/>
      <c r="AN24" s="19"/>
      <c r="AO24" s="120"/>
      <c r="AP24" s="32" t="s">
        <v>33</v>
      </c>
      <c r="AQ24" s="32" t="s">
        <v>33</v>
      </c>
      <c r="AR24" s="10"/>
      <c r="AS24" s="19"/>
      <c r="AT24" s="61"/>
      <c r="AU24" s="19">
        <v>426.5308411047605</v>
      </c>
      <c r="AV24" s="10"/>
    </row>
    <row r="25" spans="1:48" ht="12.75" customHeight="1">
      <c r="A25" s="31" t="s">
        <v>132</v>
      </c>
      <c r="B25" s="19"/>
      <c r="C25" s="19"/>
      <c r="D25" s="32" t="s">
        <v>33</v>
      </c>
      <c r="E25" s="32" t="s">
        <v>33</v>
      </c>
      <c r="F25" s="19"/>
      <c r="G25" s="19"/>
      <c r="H25" s="19"/>
      <c r="I25" s="19"/>
      <c r="J25" s="19">
        <v>75687.55205439054</v>
      </c>
      <c r="K25" s="19">
        <v>16001.654295767952</v>
      </c>
      <c r="L25" s="19"/>
      <c r="M25" s="19"/>
      <c r="N25" s="19"/>
      <c r="O25" s="19"/>
      <c r="P25" s="19"/>
      <c r="Q25" s="19"/>
      <c r="R25" s="19"/>
      <c r="S25" s="19"/>
      <c r="T25" s="19"/>
      <c r="U25" s="19"/>
      <c r="V25" s="19"/>
      <c r="W25" s="19"/>
      <c r="X25" s="19">
        <v>75687.55205439054</v>
      </c>
      <c r="Y25" s="19">
        <v>16001.654295767952</v>
      </c>
      <c r="Z25" s="58"/>
      <c r="AA25" s="19"/>
      <c r="AB25" s="19"/>
      <c r="AC25" s="19"/>
      <c r="AD25" s="19">
        <v>124991.22916436373</v>
      </c>
      <c r="AE25" s="19">
        <v>26425.302243279988</v>
      </c>
      <c r="AF25" s="123"/>
      <c r="AG25" s="19">
        <v>200678.78121875427</v>
      </c>
      <c r="AH25" s="19">
        <v>42426.95653904794</v>
      </c>
      <c r="AI25" s="58"/>
      <c r="AJ25" s="19"/>
      <c r="AK25" s="19"/>
      <c r="AL25" s="61"/>
      <c r="AM25" s="19"/>
      <c r="AN25" s="19"/>
      <c r="AO25" s="120"/>
      <c r="AP25" s="32" t="s">
        <v>33</v>
      </c>
      <c r="AQ25" s="32" t="s">
        <v>33</v>
      </c>
      <c r="AR25" s="10"/>
      <c r="AS25" s="19"/>
      <c r="AT25" s="61"/>
      <c r="AU25" s="19">
        <v>42426.95653904794</v>
      </c>
      <c r="AV25" s="10"/>
    </row>
    <row r="26" spans="1:48" ht="12.75" customHeight="1">
      <c r="A26" s="31" t="s">
        <v>133</v>
      </c>
      <c r="B26" s="19"/>
      <c r="C26" s="19"/>
      <c r="D26" s="32" t="s">
        <v>33</v>
      </c>
      <c r="E26" s="32" t="s">
        <v>33</v>
      </c>
      <c r="F26" s="19"/>
      <c r="G26" s="19"/>
      <c r="H26" s="19"/>
      <c r="I26" s="19"/>
      <c r="J26" s="19"/>
      <c r="K26" s="19"/>
      <c r="L26" s="19">
        <v>2472.8253270143255</v>
      </c>
      <c r="M26" s="19">
        <v>1872.54287158368</v>
      </c>
      <c r="N26" s="19"/>
      <c r="O26" s="19"/>
      <c r="P26" s="19"/>
      <c r="Q26" s="19"/>
      <c r="R26" s="19"/>
      <c r="S26" s="19"/>
      <c r="T26" s="19"/>
      <c r="U26" s="19"/>
      <c r="V26" s="19"/>
      <c r="W26" s="19"/>
      <c r="X26" s="19">
        <v>2472.8253270143255</v>
      </c>
      <c r="Y26" s="19">
        <v>1872.54287158368</v>
      </c>
      <c r="Z26" s="58"/>
      <c r="AA26" s="19"/>
      <c r="AB26" s="19"/>
      <c r="AC26" s="19"/>
      <c r="AD26" s="19"/>
      <c r="AE26" s="19"/>
      <c r="AF26" s="57"/>
      <c r="AG26" s="19">
        <v>2472.8253270143255</v>
      </c>
      <c r="AH26" s="19">
        <v>1872.54287158368</v>
      </c>
      <c r="AI26" s="58"/>
      <c r="AJ26" s="19"/>
      <c r="AK26" s="19"/>
      <c r="AL26" s="61"/>
      <c r="AM26" s="19"/>
      <c r="AN26" s="19"/>
      <c r="AO26" s="120"/>
      <c r="AP26" s="32" t="s">
        <v>33</v>
      </c>
      <c r="AQ26" s="32" t="s">
        <v>33</v>
      </c>
      <c r="AR26" s="10"/>
      <c r="AS26" s="19"/>
      <c r="AT26" s="61"/>
      <c r="AU26" s="19">
        <v>1872.54287158368</v>
      </c>
      <c r="AV26" s="10"/>
    </row>
    <row r="27" spans="1:48" ht="12.75" customHeight="1">
      <c r="A27" s="31" t="s">
        <v>134</v>
      </c>
      <c r="B27" s="19"/>
      <c r="C27" s="19"/>
      <c r="D27" s="32" t="s">
        <v>33</v>
      </c>
      <c r="E27" s="32" t="s">
        <v>33</v>
      </c>
      <c r="F27" s="19"/>
      <c r="G27" s="19"/>
      <c r="H27" s="19"/>
      <c r="I27" s="19"/>
      <c r="J27" s="19"/>
      <c r="K27" s="19"/>
      <c r="L27" s="19"/>
      <c r="M27" s="19"/>
      <c r="N27" s="19">
        <v>20357.209918412165</v>
      </c>
      <c r="O27" s="19">
        <v>19544.317846972863</v>
      </c>
      <c r="P27" s="19"/>
      <c r="Q27" s="19"/>
      <c r="R27" s="19"/>
      <c r="S27" s="19"/>
      <c r="T27" s="19"/>
      <c r="U27" s="19"/>
      <c r="V27" s="19"/>
      <c r="W27" s="19"/>
      <c r="X27" s="19">
        <v>20357.209918412165</v>
      </c>
      <c r="Y27" s="19">
        <v>19544.317846972863</v>
      </c>
      <c r="Z27" s="58"/>
      <c r="AA27" s="19"/>
      <c r="AB27" s="19"/>
      <c r="AC27" s="19"/>
      <c r="AD27" s="19"/>
      <c r="AE27" s="19"/>
      <c r="AF27" s="123"/>
      <c r="AG27" s="19">
        <v>20357.209918412165</v>
      </c>
      <c r="AH27" s="19">
        <v>19544.317846972863</v>
      </c>
      <c r="AI27" s="58"/>
      <c r="AJ27" s="19"/>
      <c r="AK27" s="19"/>
      <c r="AL27" s="120"/>
      <c r="AM27" s="19"/>
      <c r="AN27" s="19"/>
      <c r="AO27" s="120"/>
      <c r="AP27" s="32" t="s">
        <v>33</v>
      </c>
      <c r="AQ27" s="32" t="s">
        <v>33</v>
      </c>
      <c r="AR27" s="10"/>
      <c r="AS27" s="19"/>
      <c r="AT27" s="61"/>
      <c r="AU27" s="19">
        <v>19544.317846972863</v>
      </c>
      <c r="AV27" s="10"/>
    </row>
    <row r="28" spans="1:48" ht="12.75" customHeight="1">
      <c r="A28" s="31" t="s">
        <v>296</v>
      </c>
      <c r="B28" s="19"/>
      <c r="C28" s="19"/>
      <c r="D28" s="32" t="s">
        <v>33</v>
      </c>
      <c r="E28" s="32" t="s">
        <v>33</v>
      </c>
      <c r="F28" s="19"/>
      <c r="G28" s="19"/>
      <c r="H28" s="19"/>
      <c r="I28" s="19"/>
      <c r="J28" s="19"/>
      <c r="K28" s="19"/>
      <c r="L28" s="19"/>
      <c r="M28" s="19"/>
      <c r="N28" s="19"/>
      <c r="O28" s="19"/>
      <c r="P28" s="19">
        <v>20551.383271545812</v>
      </c>
      <c r="Q28" s="19">
        <v>12240.63149628358</v>
      </c>
      <c r="R28" s="19"/>
      <c r="S28" s="19"/>
      <c r="T28" s="19"/>
      <c r="U28" s="19"/>
      <c r="V28" s="19"/>
      <c r="W28" s="19"/>
      <c r="X28" s="19">
        <v>20551.383271545812</v>
      </c>
      <c r="Y28" s="19">
        <v>12240.63149628358</v>
      </c>
      <c r="Z28" s="58"/>
      <c r="AA28" s="19"/>
      <c r="AB28" s="19"/>
      <c r="AC28" s="19"/>
      <c r="AD28" s="19"/>
      <c r="AE28" s="19"/>
      <c r="AF28" s="123"/>
      <c r="AG28" s="19">
        <v>20551.383271545812</v>
      </c>
      <c r="AH28" s="19">
        <v>12240.63149628358</v>
      </c>
      <c r="AI28" s="58"/>
      <c r="AJ28" s="19"/>
      <c r="AK28" s="19"/>
      <c r="AL28" s="120"/>
      <c r="AM28" s="19"/>
      <c r="AN28" s="19"/>
      <c r="AO28" s="120"/>
      <c r="AP28" s="32" t="s">
        <v>33</v>
      </c>
      <c r="AQ28" s="32" t="s">
        <v>33</v>
      </c>
      <c r="AR28" s="10"/>
      <c r="AS28" s="19"/>
      <c r="AT28" s="61"/>
      <c r="AU28" s="19">
        <v>12240.63149628358</v>
      </c>
      <c r="AV28" s="10"/>
    </row>
    <row r="29" spans="1:48" s="6" customFormat="1" ht="12.75" customHeight="1">
      <c r="A29" s="28" t="s">
        <v>263</v>
      </c>
      <c r="B29" s="17"/>
      <c r="C29" s="17"/>
      <c r="D29" s="32" t="s">
        <v>33</v>
      </c>
      <c r="E29" s="32" t="s">
        <v>33</v>
      </c>
      <c r="F29" s="17"/>
      <c r="G29" s="17"/>
      <c r="H29" s="17"/>
      <c r="I29" s="17"/>
      <c r="J29" s="17"/>
      <c r="K29" s="17"/>
      <c r="L29" s="17"/>
      <c r="M29" s="17"/>
      <c r="N29" s="17"/>
      <c r="O29" s="17"/>
      <c r="P29" s="17"/>
      <c r="Q29" s="17"/>
      <c r="R29" s="17">
        <v>16359.505101201272</v>
      </c>
      <c r="S29" s="17">
        <v>16032.314999177246</v>
      </c>
      <c r="T29" s="17"/>
      <c r="U29" s="17"/>
      <c r="V29" s="17"/>
      <c r="W29" s="17"/>
      <c r="X29" s="17">
        <v>16359.505101201272</v>
      </c>
      <c r="Y29" s="17">
        <v>16032.314999177246</v>
      </c>
      <c r="Z29" s="55"/>
      <c r="AA29" s="17"/>
      <c r="AB29" s="17"/>
      <c r="AC29" s="17"/>
      <c r="AD29" s="17"/>
      <c r="AE29" s="17"/>
      <c r="AF29" s="101"/>
      <c r="AG29" s="17">
        <v>16359.505101201272</v>
      </c>
      <c r="AH29" s="17">
        <v>16032.314999177246</v>
      </c>
      <c r="AI29" s="55"/>
      <c r="AJ29" s="17"/>
      <c r="AK29" s="17"/>
      <c r="AL29" s="59"/>
      <c r="AM29" s="17"/>
      <c r="AN29" s="17"/>
      <c r="AO29" s="122"/>
      <c r="AP29" s="32" t="s">
        <v>33</v>
      </c>
      <c r="AQ29" s="32" t="s">
        <v>33</v>
      </c>
      <c r="AR29" s="12"/>
      <c r="AS29" s="17"/>
      <c r="AT29" s="59"/>
      <c r="AU29" s="17">
        <v>16032.314999177246</v>
      </c>
      <c r="AV29" s="55"/>
    </row>
    <row r="30" spans="1:48" ht="12.75" customHeight="1">
      <c r="A30" s="31" t="s">
        <v>135</v>
      </c>
      <c r="B30" s="19"/>
      <c r="C30" s="19"/>
      <c r="D30" s="32" t="s">
        <v>33</v>
      </c>
      <c r="E30" s="32" t="s">
        <v>33</v>
      </c>
      <c r="F30" s="19"/>
      <c r="G30" s="19"/>
      <c r="H30" s="19"/>
      <c r="I30" s="19"/>
      <c r="J30" s="19"/>
      <c r="K30" s="19"/>
      <c r="L30" s="19"/>
      <c r="M30" s="19"/>
      <c r="N30" s="19"/>
      <c r="O30" s="19"/>
      <c r="P30" s="19"/>
      <c r="Q30" s="19"/>
      <c r="R30" s="19"/>
      <c r="S30" s="19"/>
      <c r="T30" s="19"/>
      <c r="U30" s="19"/>
      <c r="V30" s="19"/>
      <c r="W30" s="19"/>
      <c r="X30" s="19"/>
      <c r="Y30" s="19"/>
      <c r="Z30" s="45"/>
      <c r="AA30" s="19"/>
      <c r="AB30" s="19"/>
      <c r="AC30" s="19"/>
      <c r="AD30" s="19"/>
      <c r="AE30" s="19"/>
      <c r="AF30" s="94"/>
      <c r="AG30" s="19"/>
      <c r="AH30" s="19"/>
      <c r="AI30" s="45"/>
      <c r="AJ30" s="19"/>
      <c r="AK30" s="19"/>
      <c r="AL30" s="61"/>
      <c r="AM30" s="19"/>
      <c r="AN30" s="19"/>
      <c r="AO30" s="120"/>
      <c r="AP30" s="32" t="s">
        <v>33</v>
      </c>
      <c r="AQ30" s="32" t="s">
        <v>33</v>
      </c>
      <c r="AR30" s="10"/>
      <c r="AS30" s="19"/>
      <c r="AT30" s="61"/>
      <c r="AU30" s="19"/>
      <c r="AV30" s="45"/>
    </row>
    <row r="31" spans="1:48" ht="12.75" customHeight="1">
      <c r="A31" s="31" t="s">
        <v>136</v>
      </c>
      <c r="B31" s="19"/>
      <c r="C31" s="19"/>
      <c r="D31" s="32" t="s">
        <v>33</v>
      </c>
      <c r="E31" s="32" t="s">
        <v>33</v>
      </c>
      <c r="F31" s="19"/>
      <c r="G31" s="19"/>
      <c r="H31" s="19"/>
      <c r="I31" s="19"/>
      <c r="J31" s="19"/>
      <c r="K31" s="19"/>
      <c r="L31" s="19"/>
      <c r="M31" s="19"/>
      <c r="N31" s="19"/>
      <c r="O31" s="19"/>
      <c r="P31" s="19"/>
      <c r="Q31" s="19"/>
      <c r="R31" s="19"/>
      <c r="S31" s="19"/>
      <c r="T31" s="19"/>
      <c r="U31" s="19"/>
      <c r="V31" s="19"/>
      <c r="W31" s="19"/>
      <c r="X31" s="19"/>
      <c r="Y31" s="19"/>
      <c r="Z31" s="45"/>
      <c r="AA31" s="19"/>
      <c r="AB31" s="19"/>
      <c r="AC31" s="19"/>
      <c r="AD31" s="19"/>
      <c r="AE31" s="19"/>
      <c r="AF31" s="8"/>
      <c r="AG31" s="19"/>
      <c r="AH31" s="19"/>
      <c r="AI31" s="45"/>
      <c r="AJ31" s="19"/>
      <c r="AK31" s="19"/>
      <c r="AL31" s="10"/>
      <c r="AM31" s="19"/>
      <c r="AN31" s="19"/>
      <c r="AO31" s="10"/>
      <c r="AP31" s="32" t="s">
        <v>33</v>
      </c>
      <c r="AQ31" s="32" t="s">
        <v>33</v>
      </c>
      <c r="AR31" s="10"/>
      <c r="AS31" s="19"/>
      <c r="AT31" s="61"/>
      <c r="AU31" s="19"/>
      <c r="AV31" s="45"/>
    </row>
    <row r="32" spans="1:48" ht="12.75" customHeight="1">
      <c r="A32" s="31" t="s">
        <v>137</v>
      </c>
      <c r="B32" s="19"/>
      <c r="C32" s="19"/>
      <c r="D32" s="32" t="s">
        <v>33</v>
      </c>
      <c r="E32" s="32" t="s">
        <v>33</v>
      </c>
      <c r="F32" s="19"/>
      <c r="G32" s="19"/>
      <c r="H32" s="19"/>
      <c r="I32" s="19"/>
      <c r="J32" s="19"/>
      <c r="K32" s="19"/>
      <c r="L32" s="19"/>
      <c r="M32" s="19"/>
      <c r="N32" s="19"/>
      <c r="O32" s="19"/>
      <c r="P32" s="19"/>
      <c r="Q32" s="19"/>
      <c r="R32" s="19"/>
      <c r="S32" s="19"/>
      <c r="T32" s="19"/>
      <c r="U32" s="19"/>
      <c r="V32" s="19"/>
      <c r="W32" s="19"/>
      <c r="X32" s="19"/>
      <c r="Y32" s="19"/>
      <c r="Z32" s="45"/>
      <c r="AA32" s="19"/>
      <c r="AB32" s="19"/>
      <c r="AC32" s="19"/>
      <c r="AD32" s="19"/>
      <c r="AE32" s="19"/>
      <c r="AF32" s="8"/>
      <c r="AG32" s="19"/>
      <c r="AH32" s="19"/>
      <c r="AI32" s="45"/>
      <c r="AJ32" s="19"/>
      <c r="AK32" s="19"/>
      <c r="AL32" s="10"/>
      <c r="AM32" s="19"/>
      <c r="AN32" s="19"/>
      <c r="AO32" s="10"/>
      <c r="AP32" s="32" t="s">
        <v>33</v>
      </c>
      <c r="AQ32" s="32" t="s">
        <v>33</v>
      </c>
      <c r="AR32" s="10"/>
      <c r="AS32" s="19"/>
      <c r="AT32" s="61"/>
      <c r="AU32" s="19"/>
      <c r="AV32" s="45"/>
    </row>
    <row r="33" spans="1:48" s="6" customFormat="1" ht="12.75" customHeight="1">
      <c r="A33" s="28" t="s">
        <v>138</v>
      </c>
      <c r="B33" s="17"/>
      <c r="C33" s="17"/>
      <c r="D33" s="32" t="s">
        <v>33</v>
      </c>
      <c r="E33" s="32" t="s">
        <v>33</v>
      </c>
      <c r="F33" s="17"/>
      <c r="G33" s="17"/>
      <c r="H33" s="17"/>
      <c r="I33" s="17"/>
      <c r="J33" s="17"/>
      <c r="K33" s="17"/>
      <c r="L33" s="17"/>
      <c r="M33" s="17"/>
      <c r="N33" s="17"/>
      <c r="O33" s="17"/>
      <c r="P33" s="17"/>
      <c r="Q33" s="17"/>
      <c r="R33" s="17"/>
      <c r="S33" s="17"/>
      <c r="T33" s="17">
        <v>25236.5185268869</v>
      </c>
      <c r="U33" s="17">
        <v>2774.7159330436384</v>
      </c>
      <c r="V33" s="17"/>
      <c r="W33" s="17"/>
      <c r="X33" s="17">
        <v>25236.5185268869</v>
      </c>
      <c r="Y33" s="17">
        <v>2774.7159330436384</v>
      </c>
      <c r="Z33" s="55"/>
      <c r="AA33" s="17"/>
      <c r="AB33" s="17"/>
      <c r="AC33" s="17"/>
      <c r="AD33" s="17">
        <v>12811.261806824816</v>
      </c>
      <c r="AE33" s="17">
        <v>1408.5782957707872</v>
      </c>
      <c r="AF33" s="121"/>
      <c r="AG33" s="17">
        <v>38047.780333711715</v>
      </c>
      <c r="AH33" s="17">
        <v>4183.294228814426</v>
      </c>
      <c r="AI33" s="55"/>
      <c r="AJ33" s="17"/>
      <c r="AK33" s="17"/>
      <c r="AL33" s="122"/>
      <c r="AM33" s="17"/>
      <c r="AN33" s="17"/>
      <c r="AO33" s="122"/>
      <c r="AP33" s="32" t="s">
        <v>33</v>
      </c>
      <c r="AQ33" s="32" t="s">
        <v>33</v>
      </c>
      <c r="AR33" s="12"/>
      <c r="AS33" s="17"/>
      <c r="AT33" s="59"/>
      <c r="AU33" s="17">
        <v>4183.294228814426</v>
      </c>
      <c r="AV33" s="55"/>
    </row>
    <row r="34" spans="1:48" s="6" customFormat="1" ht="12.75" customHeight="1">
      <c r="A34" s="28" t="s">
        <v>139</v>
      </c>
      <c r="B34" s="17">
        <v>15662.484111914442</v>
      </c>
      <c r="C34" s="17">
        <v>10963.73887834011</v>
      </c>
      <c r="D34" s="32" t="s">
        <v>33</v>
      </c>
      <c r="E34" s="32" t="s">
        <v>33</v>
      </c>
      <c r="F34" s="17"/>
      <c r="G34" s="17"/>
      <c r="H34" s="17"/>
      <c r="I34" s="17"/>
      <c r="J34" s="17"/>
      <c r="K34" s="17"/>
      <c r="L34" s="17"/>
      <c r="M34" s="17"/>
      <c r="N34" s="17"/>
      <c r="O34" s="17"/>
      <c r="P34" s="17"/>
      <c r="Q34" s="17"/>
      <c r="R34" s="17"/>
      <c r="S34" s="17"/>
      <c r="T34" s="17"/>
      <c r="U34" s="17"/>
      <c r="V34" s="17">
        <v>52098.996499769746</v>
      </c>
      <c r="W34" s="17">
        <v>7498.836616912473</v>
      </c>
      <c r="X34" s="17">
        <v>67761.4806116842</v>
      </c>
      <c r="Y34" s="17">
        <v>18462.575495252582</v>
      </c>
      <c r="Z34" s="55"/>
      <c r="AA34" s="17"/>
      <c r="AB34" s="17"/>
      <c r="AC34" s="17"/>
      <c r="AD34" s="17">
        <v>10602.104856597594</v>
      </c>
      <c r="AE34" s="17">
        <v>208.00249950883017</v>
      </c>
      <c r="AF34" s="121"/>
      <c r="AG34" s="17">
        <v>78363.58546828179</v>
      </c>
      <c r="AH34" s="17">
        <v>18670.577994761414</v>
      </c>
      <c r="AI34" s="55"/>
      <c r="AJ34" s="17"/>
      <c r="AK34" s="17"/>
      <c r="AL34" s="122"/>
      <c r="AM34" s="17"/>
      <c r="AN34" s="17"/>
      <c r="AO34" s="122"/>
      <c r="AP34" s="32" t="s">
        <v>33</v>
      </c>
      <c r="AQ34" s="32" t="s">
        <v>33</v>
      </c>
      <c r="AR34" s="12"/>
      <c r="AS34" s="17"/>
      <c r="AT34" s="59"/>
      <c r="AU34" s="17">
        <v>18670.577994761414</v>
      </c>
      <c r="AV34" s="55"/>
    </row>
    <row r="35" spans="1:48" s="6" customFormat="1" ht="12.75" customHeight="1">
      <c r="A35" s="27" t="s">
        <v>140</v>
      </c>
      <c r="B35" s="17"/>
      <c r="C35" s="17"/>
      <c r="D35" s="32" t="s">
        <v>33</v>
      </c>
      <c r="E35" s="32" t="s">
        <v>33</v>
      </c>
      <c r="F35" s="17"/>
      <c r="G35" s="17"/>
      <c r="H35" s="17"/>
      <c r="I35" s="17"/>
      <c r="J35" s="17"/>
      <c r="K35" s="17"/>
      <c r="L35" s="17"/>
      <c r="M35" s="17"/>
      <c r="N35" s="17"/>
      <c r="O35" s="17"/>
      <c r="P35" s="17"/>
      <c r="Q35" s="17"/>
      <c r="R35" s="17"/>
      <c r="S35" s="17"/>
      <c r="T35" s="17"/>
      <c r="U35" s="17"/>
      <c r="V35" s="17"/>
      <c r="W35" s="17"/>
      <c r="X35" s="17"/>
      <c r="Y35" s="17"/>
      <c r="Z35" s="55"/>
      <c r="AA35" s="17">
        <v>197429.94080358298</v>
      </c>
      <c r="AB35" s="17">
        <v>11315.392951846248</v>
      </c>
      <c r="AC35" s="17"/>
      <c r="AD35" s="17">
        <v>173437.80957562962</v>
      </c>
      <c r="AE35" s="17">
        <v>8099.166679493614</v>
      </c>
      <c r="AF35" s="56"/>
      <c r="AG35" s="17">
        <v>370867.75037921267</v>
      </c>
      <c r="AH35" s="17">
        <v>19414.559631339864</v>
      </c>
      <c r="AI35" s="55"/>
      <c r="AJ35" s="17"/>
      <c r="AK35" s="17"/>
      <c r="AL35" s="59"/>
      <c r="AM35" s="17"/>
      <c r="AN35" s="17"/>
      <c r="AO35" s="59"/>
      <c r="AP35" s="17"/>
      <c r="AQ35" s="17"/>
      <c r="AR35" s="12"/>
      <c r="AS35" s="17"/>
      <c r="AT35" s="59"/>
      <c r="AU35" s="17">
        <v>19414.559631339864</v>
      </c>
      <c r="AV35" s="55"/>
    </row>
    <row r="36" spans="1:48" s="99" customFormat="1" ht="12.75" customHeight="1">
      <c r="A36" s="31" t="s">
        <v>248</v>
      </c>
      <c r="B36" s="19"/>
      <c r="C36" s="19"/>
      <c r="D36" s="32" t="s">
        <v>33</v>
      </c>
      <c r="E36" s="32" t="s">
        <v>33</v>
      </c>
      <c r="F36" s="19"/>
      <c r="G36" s="19"/>
      <c r="H36" s="19"/>
      <c r="I36" s="19"/>
      <c r="J36" s="19"/>
      <c r="K36" s="19"/>
      <c r="L36" s="19"/>
      <c r="M36" s="19"/>
      <c r="N36" s="19"/>
      <c r="O36" s="19"/>
      <c r="P36" s="19"/>
      <c r="Q36" s="19"/>
      <c r="R36" s="19"/>
      <c r="S36" s="19"/>
      <c r="T36" s="19"/>
      <c r="U36" s="19"/>
      <c r="V36" s="19"/>
      <c r="W36" s="19"/>
      <c r="X36" s="19"/>
      <c r="Y36" s="19"/>
      <c r="Z36" s="45"/>
      <c r="AA36" s="19">
        <v>111131.72643985754</v>
      </c>
      <c r="AB36" s="19">
        <v>7235.726287297285</v>
      </c>
      <c r="AC36" s="19"/>
      <c r="AD36" s="19">
        <v>86296.57043262682</v>
      </c>
      <c r="AE36" s="19">
        <v>5618.722782291008</v>
      </c>
      <c r="AF36" s="123"/>
      <c r="AG36" s="19">
        <v>197428.29687248435</v>
      </c>
      <c r="AH36" s="19">
        <v>12854.449069588292</v>
      </c>
      <c r="AI36" s="58"/>
      <c r="AJ36" s="19"/>
      <c r="AK36" s="19"/>
      <c r="AL36" s="61"/>
      <c r="AM36" s="19"/>
      <c r="AN36" s="19"/>
      <c r="AO36" s="124"/>
      <c r="AP36" s="19"/>
      <c r="AQ36" s="19"/>
      <c r="AR36" s="43"/>
      <c r="AS36" s="19"/>
      <c r="AT36" s="61"/>
      <c r="AU36" s="19">
        <v>12854.449069588292</v>
      </c>
      <c r="AV36" s="45"/>
    </row>
    <row r="37" spans="1:48" s="99" customFormat="1" ht="12.75" customHeight="1">
      <c r="A37" s="31" t="s">
        <v>141</v>
      </c>
      <c r="B37" s="19"/>
      <c r="C37" s="19"/>
      <c r="D37" s="32" t="s">
        <v>33</v>
      </c>
      <c r="E37" s="32" t="s">
        <v>33</v>
      </c>
      <c r="F37" s="19"/>
      <c r="G37" s="19"/>
      <c r="H37" s="19"/>
      <c r="I37" s="19"/>
      <c r="J37" s="19"/>
      <c r="K37" s="19"/>
      <c r="L37" s="19"/>
      <c r="M37" s="19"/>
      <c r="N37" s="19"/>
      <c r="O37" s="19"/>
      <c r="P37" s="19"/>
      <c r="Q37" s="19"/>
      <c r="R37" s="19"/>
      <c r="S37" s="19"/>
      <c r="T37" s="19"/>
      <c r="U37" s="19"/>
      <c r="V37" s="19"/>
      <c r="W37" s="19"/>
      <c r="X37" s="19"/>
      <c r="Y37" s="19"/>
      <c r="Z37" s="45"/>
      <c r="AA37" s="19">
        <v>16861.575975478627</v>
      </c>
      <c r="AB37" s="19">
        <v>586.2985482408623</v>
      </c>
      <c r="AC37" s="19"/>
      <c r="AD37" s="19">
        <v>50584.72792643588</v>
      </c>
      <c r="AE37" s="19">
        <v>1758.895644722587</v>
      </c>
      <c r="AF37" s="123"/>
      <c r="AG37" s="19">
        <v>67446.3039019145</v>
      </c>
      <c r="AH37" s="19">
        <v>2345.194192963449</v>
      </c>
      <c r="AI37" s="58"/>
      <c r="AJ37" s="19"/>
      <c r="AK37" s="19"/>
      <c r="AL37" s="61"/>
      <c r="AM37" s="19"/>
      <c r="AN37" s="19"/>
      <c r="AO37" s="124"/>
      <c r="AP37" s="19"/>
      <c r="AQ37" s="19"/>
      <c r="AR37" s="43"/>
      <c r="AS37" s="19"/>
      <c r="AT37" s="61"/>
      <c r="AU37" s="19">
        <v>2345.194192963449</v>
      </c>
      <c r="AV37" s="45"/>
    </row>
    <row r="38" spans="1:48" s="99" customFormat="1" ht="12.75" customHeight="1">
      <c r="A38" s="31" t="s">
        <v>142</v>
      </c>
      <c r="B38" s="19"/>
      <c r="C38" s="19"/>
      <c r="D38" s="32" t="s">
        <v>33</v>
      </c>
      <c r="E38" s="32" t="s">
        <v>33</v>
      </c>
      <c r="F38" s="19"/>
      <c r="G38" s="19"/>
      <c r="H38" s="19"/>
      <c r="I38" s="19"/>
      <c r="J38" s="19"/>
      <c r="K38" s="19"/>
      <c r="L38" s="19"/>
      <c r="M38" s="19"/>
      <c r="N38" s="19"/>
      <c r="O38" s="19"/>
      <c r="P38" s="19"/>
      <c r="Q38" s="19"/>
      <c r="R38" s="19"/>
      <c r="S38" s="19"/>
      <c r="T38" s="19"/>
      <c r="U38" s="19"/>
      <c r="V38" s="19"/>
      <c r="W38" s="19"/>
      <c r="X38" s="19"/>
      <c r="Y38" s="19"/>
      <c r="Z38" s="45"/>
      <c r="AA38" s="19">
        <v>24295.27784341471</v>
      </c>
      <c r="AB38" s="19">
        <v>146.7013982276264</v>
      </c>
      <c r="AC38" s="19"/>
      <c r="AD38" s="19">
        <v>16989.655487419936</v>
      </c>
      <c r="AE38" s="19">
        <v>102.58809269331911</v>
      </c>
      <c r="AF38" s="123"/>
      <c r="AG38" s="19">
        <v>41284.93333083465</v>
      </c>
      <c r="AH38" s="19">
        <v>249.28949092094552</v>
      </c>
      <c r="AI38" s="58"/>
      <c r="AJ38" s="19"/>
      <c r="AK38" s="19"/>
      <c r="AL38" s="61"/>
      <c r="AM38" s="19"/>
      <c r="AN38" s="19"/>
      <c r="AO38" s="124"/>
      <c r="AP38" s="19"/>
      <c r="AQ38" s="19"/>
      <c r="AR38" s="43"/>
      <c r="AS38" s="19"/>
      <c r="AT38" s="61"/>
      <c r="AU38" s="19">
        <v>249.28949092094552</v>
      </c>
      <c r="AV38" s="45"/>
    </row>
    <row r="39" spans="1:48" s="99" customFormat="1" ht="12.75" customHeight="1">
      <c r="A39" s="31" t="s">
        <v>143</v>
      </c>
      <c r="B39" s="19"/>
      <c r="C39" s="19"/>
      <c r="D39" s="32" t="s">
        <v>33</v>
      </c>
      <c r="E39" s="32" t="s">
        <v>33</v>
      </c>
      <c r="F39" s="19"/>
      <c r="G39" s="19"/>
      <c r="H39" s="19"/>
      <c r="I39" s="19"/>
      <c r="J39" s="19"/>
      <c r="K39" s="19"/>
      <c r="L39" s="19"/>
      <c r="M39" s="19"/>
      <c r="N39" s="19"/>
      <c r="O39" s="19"/>
      <c r="P39" s="19"/>
      <c r="Q39" s="19"/>
      <c r="R39" s="19"/>
      <c r="S39" s="19"/>
      <c r="T39" s="19"/>
      <c r="U39" s="19"/>
      <c r="V39" s="19"/>
      <c r="W39" s="19"/>
      <c r="X39" s="19"/>
      <c r="Y39" s="19"/>
      <c r="Z39" s="45"/>
      <c r="AA39" s="19">
        <v>22696.837264898033</v>
      </c>
      <c r="AB39" s="19">
        <v>464.43574884480785</v>
      </c>
      <c r="AC39" s="19"/>
      <c r="AD39" s="19">
        <v>17542.164608962048</v>
      </c>
      <c r="AE39" s="19">
        <v>358.95786983159553</v>
      </c>
      <c r="AF39" s="123"/>
      <c r="AG39" s="19">
        <v>40239.00187386008</v>
      </c>
      <c r="AH39" s="19">
        <v>823.3936186764033</v>
      </c>
      <c r="AI39" s="58"/>
      <c r="AJ39" s="19"/>
      <c r="AK39" s="19"/>
      <c r="AL39" s="61"/>
      <c r="AM39" s="19"/>
      <c r="AN39" s="19"/>
      <c r="AO39" s="124"/>
      <c r="AP39" s="19"/>
      <c r="AQ39" s="19"/>
      <c r="AR39" s="43"/>
      <c r="AS39" s="19"/>
      <c r="AT39" s="61"/>
      <c r="AU39" s="19">
        <v>823.3936186764033</v>
      </c>
      <c r="AV39" s="45"/>
    </row>
    <row r="40" spans="1:48" s="99" customFormat="1" ht="12.75" customHeight="1">
      <c r="A40" s="31" t="s">
        <v>121</v>
      </c>
      <c r="B40" s="19"/>
      <c r="C40" s="19"/>
      <c r="D40" s="32" t="s">
        <v>33</v>
      </c>
      <c r="E40" s="32" t="s">
        <v>33</v>
      </c>
      <c r="F40" s="19"/>
      <c r="G40" s="19"/>
      <c r="H40" s="19"/>
      <c r="I40" s="19"/>
      <c r="J40" s="19"/>
      <c r="K40" s="19"/>
      <c r="L40" s="19"/>
      <c r="M40" s="19"/>
      <c r="N40" s="19"/>
      <c r="O40" s="19"/>
      <c r="P40" s="19"/>
      <c r="Q40" s="19"/>
      <c r="R40" s="19"/>
      <c r="S40" s="19"/>
      <c r="T40" s="19"/>
      <c r="U40" s="19"/>
      <c r="V40" s="19"/>
      <c r="W40" s="19"/>
      <c r="X40" s="19"/>
      <c r="Y40" s="19"/>
      <c r="Z40" s="45"/>
      <c r="AA40" s="19">
        <v>22444.52327993408</v>
      </c>
      <c r="AB40" s="19">
        <v>2882.230969235667</v>
      </c>
      <c r="AC40" s="19"/>
      <c r="AD40" s="19">
        <v>2024.6911201849496</v>
      </c>
      <c r="AE40" s="19">
        <v>260.0022899551046</v>
      </c>
      <c r="AF40" s="123"/>
      <c r="AG40" s="19">
        <v>24469.21440011903</v>
      </c>
      <c r="AH40" s="19">
        <v>3142.2332591907716</v>
      </c>
      <c r="AI40" s="58"/>
      <c r="AJ40" s="19"/>
      <c r="AK40" s="19"/>
      <c r="AL40" s="61"/>
      <c r="AM40" s="19"/>
      <c r="AN40" s="19"/>
      <c r="AO40" s="124"/>
      <c r="AP40" s="19"/>
      <c r="AQ40" s="19"/>
      <c r="AR40" s="43"/>
      <c r="AS40" s="19"/>
      <c r="AT40" s="61"/>
      <c r="AU40" s="19">
        <v>3142.2332591907716</v>
      </c>
      <c r="AV40" s="45"/>
    </row>
    <row r="41" spans="1:48" s="99" customFormat="1" ht="12.75" customHeight="1">
      <c r="A41" s="43"/>
      <c r="D41" s="77"/>
      <c r="Z41" s="45"/>
      <c r="AF41" s="84"/>
      <c r="AI41" s="45"/>
      <c r="AL41" s="43"/>
      <c r="AO41" s="43"/>
      <c r="AR41" s="43"/>
      <c r="AT41" s="61"/>
      <c r="AV41" s="45"/>
    </row>
    <row r="42" spans="1:48" s="6" customFormat="1" ht="12.75" customHeight="1">
      <c r="A42" s="12" t="s">
        <v>249</v>
      </c>
      <c r="B42" s="17">
        <v>1623.083664074874</v>
      </c>
      <c r="C42" s="17">
        <v>1136.1585648524117</v>
      </c>
      <c r="D42" s="32" t="s">
        <v>33</v>
      </c>
      <c r="E42" s="32" t="s">
        <v>33</v>
      </c>
      <c r="F42" s="17"/>
      <c r="G42" s="17"/>
      <c r="H42" s="17"/>
      <c r="I42" s="17"/>
      <c r="J42" s="17">
        <v>7557.3011991383955</v>
      </c>
      <c r="K42" s="17">
        <v>2569.482407707055</v>
      </c>
      <c r="L42" s="17">
        <v>381.95186185381857</v>
      </c>
      <c r="M42" s="17">
        <v>1.293120978355186</v>
      </c>
      <c r="N42" s="17"/>
      <c r="O42" s="17"/>
      <c r="P42" s="17">
        <v>252.0636517454067</v>
      </c>
      <c r="Q42" s="17">
        <v>0.8533766385397253</v>
      </c>
      <c r="R42" s="17"/>
      <c r="S42" s="17"/>
      <c r="T42" s="17">
        <v>173.70747813552703</v>
      </c>
      <c r="U42" s="17">
        <v>0.588097104656067</v>
      </c>
      <c r="V42" s="17">
        <v>1181.8552280128758</v>
      </c>
      <c r="W42" s="17">
        <v>4.001241887667794</v>
      </c>
      <c r="X42" s="17">
        <v>11169.963082960898</v>
      </c>
      <c r="Y42" s="17">
        <v>3711.0836881903297</v>
      </c>
      <c r="Z42" s="55"/>
      <c r="AA42" s="17">
        <v>24356.451917925748</v>
      </c>
      <c r="AB42" s="17">
        <v>82.46023145561558</v>
      </c>
      <c r="AC42" s="17"/>
      <c r="AD42" s="17">
        <v>9940647.446811007</v>
      </c>
      <c r="AE42" s="17">
        <v>56802.17865487755</v>
      </c>
      <c r="AF42" s="121"/>
      <c r="AG42" s="17">
        <v>9976173.861811893</v>
      </c>
      <c r="AH42" s="17">
        <v>60595.72257452349</v>
      </c>
      <c r="AI42" s="55"/>
      <c r="AJ42" s="17"/>
      <c r="AK42" s="17"/>
      <c r="AL42" s="12"/>
      <c r="AM42" s="17"/>
      <c r="AN42" s="17"/>
      <c r="AO42" s="122"/>
      <c r="AP42" s="17"/>
      <c r="AQ42" s="17"/>
      <c r="AR42" s="12"/>
      <c r="AS42" s="17"/>
      <c r="AT42" s="59"/>
      <c r="AU42" s="17">
        <v>60595.72257452349</v>
      </c>
      <c r="AV42" s="55"/>
    </row>
    <row r="43" spans="1:48" ht="12.75" customHeight="1">
      <c r="A43" s="10"/>
      <c r="B43" s="8"/>
      <c r="C43" s="8"/>
      <c r="D43" s="8"/>
      <c r="E43" s="8"/>
      <c r="F43" s="8"/>
      <c r="G43" s="8"/>
      <c r="H43" s="8"/>
      <c r="I43" s="92"/>
      <c r="J43" s="92"/>
      <c r="K43" s="123"/>
      <c r="L43" s="8"/>
      <c r="M43" s="8"/>
      <c r="N43" s="92"/>
      <c r="O43" s="125"/>
      <c r="P43" s="8"/>
      <c r="Q43" s="8"/>
      <c r="R43" s="8"/>
      <c r="S43" s="8"/>
      <c r="T43" s="8"/>
      <c r="U43" s="8"/>
      <c r="V43" s="8"/>
      <c r="W43" s="92"/>
      <c r="X43" s="58"/>
      <c r="Y43" s="58"/>
      <c r="Z43" s="58"/>
      <c r="AA43" s="58"/>
      <c r="AB43" s="58"/>
      <c r="AC43" s="58"/>
      <c r="AD43" s="58"/>
      <c r="AE43" s="58"/>
      <c r="AF43" s="123"/>
      <c r="AG43" s="58"/>
      <c r="AH43" s="58"/>
      <c r="AI43" s="58"/>
      <c r="AJ43" s="58"/>
      <c r="AK43" s="10"/>
      <c r="AL43" s="10"/>
      <c r="AM43" s="57"/>
      <c r="AN43" s="120"/>
      <c r="AO43" s="120"/>
      <c r="AP43" s="10"/>
      <c r="AQ43" s="10"/>
      <c r="AR43" s="10"/>
      <c r="AS43" s="61"/>
      <c r="AT43" s="61"/>
      <c r="AU43" s="58"/>
      <c r="AV43" s="58"/>
    </row>
    <row r="44" spans="1:48" s="6" customFormat="1" ht="12.75" customHeight="1">
      <c r="A44" s="12" t="s">
        <v>300</v>
      </c>
      <c r="B44" s="17">
        <v>50841.59292190091</v>
      </c>
      <c r="C44" s="17">
        <v>38272.365845163935</v>
      </c>
      <c r="D44" s="17"/>
      <c r="E44" s="17"/>
      <c r="F44" s="17">
        <v>66083.89653625802</v>
      </c>
      <c r="G44" s="17">
        <v>16599.322892031767</v>
      </c>
      <c r="H44" s="17">
        <v>8627.0802165122</v>
      </c>
      <c r="I44" s="17">
        <v>426.5308411047605</v>
      </c>
      <c r="J44" s="17">
        <v>83244.85325352894</v>
      </c>
      <c r="K44" s="17">
        <v>18571.136703475007</v>
      </c>
      <c r="L44" s="17">
        <v>2854.777188868144</v>
      </c>
      <c r="M44" s="17">
        <v>1873.835992562035</v>
      </c>
      <c r="N44" s="17">
        <v>20357.209918412165</v>
      </c>
      <c r="O44" s="17">
        <v>19544.317846972863</v>
      </c>
      <c r="P44" s="17">
        <v>20803.44692329122</v>
      </c>
      <c r="Q44" s="17">
        <v>12241.48487292212</v>
      </c>
      <c r="R44" s="17">
        <v>16359.505101201272</v>
      </c>
      <c r="S44" s="17">
        <v>16032.314999177246</v>
      </c>
      <c r="T44" s="17">
        <v>26095.300410125168</v>
      </c>
      <c r="U44" s="17">
        <v>3397.4066976001163</v>
      </c>
      <c r="V44" s="17">
        <v>53919.19732891785</v>
      </c>
      <c r="W44" s="17">
        <v>7995.225058467009</v>
      </c>
      <c r="X44" s="17">
        <v>349186.8597990159</v>
      </c>
      <c r="Y44" s="17">
        <v>134952.6486284985</v>
      </c>
      <c r="Z44" s="101"/>
      <c r="AA44" s="17">
        <v>221786.39272150875</v>
      </c>
      <c r="AB44" s="17">
        <v>11397.853183301864</v>
      </c>
      <c r="AC44" s="17"/>
      <c r="AD44" s="17">
        <v>10332095.29466145</v>
      </c>
      <c r="AE44" s="17">
        <v>114018.7789200726</v>
      </c>
      <c r="AF44" s="101"/>
      <c r="AG44" s="17">
        <v>10903068.547181973</v>
      </c>
      <c r="AH44" s="17">
        <v>260369.93695419974</v>
      </c>
      <c r="AI44" s="101"/>
      <c r="AJ44" s="55"/>
      <c r="AK44" s="59"/>
      <c r="AL44" s="59"/>
      <c r="AM44" s="59">
        <v>527341</v>
      </c>
      <c r="AN44" s="59">
        <v>8964.797</v>
      </c>
      <c r="AO44" s="59"/>
      <c r="AP44" s="12"/>
      <c r="AQ44" s="12"/>
      <c r="AR44" s="12"/>
      <c r="AS44" s="12"/>
      <c r="AT44" s="12"/>
      <c r="AU44" s="17">
        <v>260369.93695419974</v>
      </c>
      <c r="AV44" s="12"/>
    </row>
    <row r="45" spans="1:39" s="6" customFormat="1" ht="12.75" customHeight="1">
      <c r="A45" s="12" t="s">
        <v>254</v>
      </c>
      <c r="B45" s="17">
        <v>21784.69592214546</v>
      </c>
      <c r="C45" s="17">
        <v>16399.01120798378</v>
      </c>
      <c r="D45" s="17"/>
      <c r="E45" s="17"/>
      <c r="F45" s="17">
        <v>49906.44815268802</v>
      </c>
      <c r="G45" s="17">
        <v>12535.780889166974</v>
      </c>
      <c r="H45" s="17">
        <v>2986.718799240943</v>
      </c>
      <c r="I45" s="17">
        <v>147.66614539474742</v>
      </c>
      <c r="J45" s="17">
        <v>46946.144519905676</v>
      </c>
      <c r="K45" s="17">
        <v>10473.23928753881</v>
      </c>
      <c r="L45" s="17">
        <v>1388.6835504393937</v>
      </c>
      <c r="M45" s="17">
        <v>911.5125443901536</v>
      </c>
      <c r="N45" s="17">
        <v>14521.579278448538</v>
      </c>
      <c r="O45" s="17">
        <v>13941.712159745228</v>
      </c>
      <c r="P45" s="17">
        <v>12721.159565829194</v>
      </c>
      <c r="Q45" s="17">
        <v>7485.580777326775</v>
      </c>
      <c r="R45" s="17">
        <v>11121.771207094094</v>
      </c>
      <c r="S45" s="17">
        <v>10899.335782952214</v>
      </c>
      <c r="T45" s="17">
        <v>18220.1110185368</v>
      </c>
      <c r="U45" s="17">
        <v>2372.1178232298303</v>
      </c>
      <c r="V45" s="17">
        <v>28315.768874241334</v>
      </c>
      <c r="W45" s="17">
        <v>4198.707623039426</v>
      </c>
      <c r="X45" s="17">
        <v>207913.0808885695</v>
      </c>
      <c r="Y45" s="17">
        <v>79364.66424076795</v>
      </c>
      <c r="Z45" s="56"/>
      <c r="AA45" s="17">
        <v>94951.31560592998</v>
      </c>
      <c r="AB45" s="17">
        <v>4879.655336640469</v>
      </c>
      <c r="AC45" s="17"/>
      <c r="AD45" s="17">
        <v>5570629.073319996</v>
      </c>
      <c r="AE45" s="17">
        <v>61474.10633008623</v>
      </c>
      <c r="AF45" s="56"/>
      <c r="AG45" s="17">
        <v>5873493.469814497</v>
      </c>
      <c r="AH45" s="17">
        <v>145718.42590749465</v>
      </c>
      <c r="AI45" s="55"/>
      <c r="AJ45" s="55"/>
      <c r="AK45" s="59"/>
      <c r="AL45" s="126"/>
      <c r="AM45" s="127"/>
    </row>
    <row r="46" spans="1:39" s="6" customFormat="1" ht="12.75" customHeight="1">
      <c r="A46" s="12" t="s">
        <v>21</v>
      </c>
      <c r="B46" s="17">
        <v>29056.896999755452</v>
      </c>
      <c r="C46" s="17">
        <v>21873.354637180153</v>
      </c>
      <c r="D46" s="17"/>
      <c r="E46" s="17"/>
      <c r="F46" s="17">
        <v>16177.448383570001</v>
      </c>
      <c r="G46" s="17">
        <v>4063.542002864793</v>
      </c>
      <c r="H46" s="17">
        <v>5640.361417271257</v>
      </c>
      <c r="I46" s="17">
        <v>278.86469571001305</v>
      </c>
      <c r="J46" s="17">
        <v>36298.708733623265</v>
      </c>
      <c r="K46" s="17">
        <v>8097.897415936197</v>
      </c>
      <c r="L46" s="17">
        <v>1466.0936384287504</v>
      </c>
      <c r="M46" s="17">
        <v>962.3234481718814</v>
      </c>
      <c r="N46" s="17">
        <v>5835.630639963627</v>
      </c>
      <c r="O46" s="17">
        <v>5602.605687227635</v>
      </c>
      <c r="P46" s="17">
        <v>8082.287357462026</v>
      </c>
      <c r="Q46" s="17">
        <v>4755.904095595344</v>
      </c>
      <c r="R46" s="17">
        <v>5237.733894107178</v>
      </c>
      <c r="S46" s="17">
        <v>5132.979216225032</v>
      </c>
      <c r="T46" s="17">
        <v>7875.189391588367</v>
      </c>
      <c r="U46" s="17">
        <v>1025.288874370286</v>
      </c>
      <c r="V46" s="17">
        <v>25603.428454676516</v>
      </c>
      <c r="W46" s="17">
        <v>3796.517435427583</v>
      </c>
      <c r="X46" s="17">
        <v>141273.77891044642</v>
      </c>
      <c r="Y46" s="17">
        <v>55587.98438773054</v>
      </c>
      <c r="Z46" s="56"/>
      <c r="AA46" s="17">
        <v>126835.07711557877</v>
      </c>
      <c r="AB46" s="17">
        <v>6518.1978466613955</v>
      </c>
      <c r="AC46" s="17"/>
      <c r="AD46" s="17">
        <v>4761466.2213414535</v>
      </c>
      <c r="AE46" s="17">
        <v>52544.67258998637</v>
      </c>
      <c r="AF46" s="56"/>
      <c r="AG46" s="17">
        <v>5029575.077367476</v>
      </c>
      <c r="AH46" s="17">
        <v>114650.8548243783</v>
      </c>
      <c r="AI46" s="55"/>
      <c r="AJ46" s="55"/>
      <c r="AK46" s="59"/>
      <c r="AL46" s="128"/>
      <c r="AM46" s="127"/>
    </row>
    <row r="47" spans="1:38" s="21" customFormat="1" ht="12.75" customHeight="1">
      <c r="A47" s="22" t="s">
        <v>28</v>
      </c>
      <c r="B47" s="20">
        <v>11718.456852584446</v>
      </c>
      <c r="C47" s="20">
        <v>8821.381117854076</v>
      </c>
      <c r="D47" s="20"/>
      <c r="E47" s="20"/>
      <c r="F47" s="20">
        <v>13221.678784492955</v>
      </c>
      <c r="G47" s="20">
        <v>3321.0952565139423</v>
      </c>
      <c r="H47" s="20">
        <v>2731.6026573705576</v>
      </c>
      <c r="I47" s="20">
        <v>135.05296691019996</v>
      </c>
      <c r="J47" s="20">
        <v>22124.565327141052</v>
      </c>
      <c r="K47" s="20">
        <v>4935.780545422268</v>
      </c>
      <c r="L47" s="20">
        <v>426.886966491557</v>
      </c>
      <c r="M47" s="20">
        <v>280.20266018892073</v>
      </c>
      <c r="N47" s="20">
        <v>4015.212300855289</v>
      </c>
      <c r="O47" s="20">
        <v>3854.8792170195347</v>
      </c>
      <c r="P47" s="20">
        <v>2080.945517956954</v>
      </c>
      <c r="Q47" s="20">
        <v>1224.5020343684002</v>
      </c>
      <c r="R47" s="20">
        <v>3574.5991741752464</v>
      </c>
      <c r="S47" s="20">
        <v>3503.1071906917414</v>
      </c>
      <c r="T47" s="20">
        <v>3811.214162829413</v>
      </c>
      <c r="U47" s="20">
        <v>496.1906672575056</v>
      </c>
      <c r="V47" s="20">
        <v>12421.81616045569</v>
      </c>
      <c r="W47" s="20">
        <v>1841.9268230553057</v>
      </c>
      <c r="X47" s="20">
        <v>76126.97790435317</v>
      </c>
      <c r="Y47" s="20">
        <v>28414.118479281897</v>
      </c>
      <c r="Z47" s="20"/>
      <c r="AA47" s="20">
        <v>75368.11880937536</v>
      </c>
      <c r="AB47" s="20">
        <v>3873.2527381406085</v>
      </c>
      <c r="AC47" s="20"/>
      <c r="AD47" s="20">
        <v>2584912.061226354</v>
      </c>
      <c r="AE47" s="20">
        <v>28525.532182139457</v>
      </c>
      <c r="AF47" s="105"/>
      <c r="AG47" s="20">
        <v>2736407.1579400827</v>
      </c>
      <c r="AH47" s="20">
        <v>60812.90339956196</v>
      </c>
      <c r="AI47" s="105"/>
      <c r="AJ47" s="137"/>
      <c r="AK47" s="137"/>
      <c r="AL47" s="129"/>
    </row>
    <row r="48" spans="1:38" s="21" customFormat="1" ht="12.75" customHeight="1">
      <c r="A48" s="22" t="s">
        <v>37</v>
      </c>
      <c r="B48" s="20">
        <v>2646.297867791434</v>
      </c>
      <c r="C48" s="20">
        <v>1992.0713398372463</v>
      </c>
      <c r="D48" s="20"/>
      <c r="E48" s="20"/>
      <c r="F48" s="20">
        <v>301.2062849535924</v>
      </c>
      <c r="G48" s="20">
        <v>75.65867999794436</v>
      </c>
      <c r="H48" s="20">
        <v>91.72983913128576</v>
      </c>
      <c r="I48" s="20">
        <v>4.5352082578512976</v>
      </c>
      <c r="J48" s="20">
        <v>737.1895412433415</v>
      </c>
      <c r="K48" s="20">
        <v>164.45999015827147</v>
      </c>
      <c r="L48" s="20">
        <v>69.33711978176386</v>
      </c>
      <c r="M48" s="20">
        <v>45.51191987041452</v>
      </c>
      <c r="N48" s="20">
        <v>720.4762562555621</v>
      </c>
      <c r="O48" s="20">
        <v>691.7066243306731</v>
      </c>
      <c r="P48" s="20">
        <v>86.69191530990246</v>
      </c>
      <c r="Q48" s="20">
        <v>51.01259295077062</v>
      </c>
      <c r="R48" s="20">
        <v>147.0276076847031</v>
      </c>
      <c r="S48" s="20">
        <v>144.08705553100904</v>
      </c>
      <c r="T48" s="20">
        <v>-127.32581529105009</v>
      </c>
      <c r="U48" s="20">
        <v>-16.576838390385632</v>
      </c>
      <c r="V48" s="20">
        <v>1190.057124398734</v>
      </c>
      <c r="W48" s="20">
        <v>176.46357908404917</v>
      </c>
      <c r="X48" s="20">
        <v>5862.6877412592685</v>
      </c>
      <c r="Y48" s="20">
        <v>3328.930151627844</v>
      </c>
      <c r="Z48" s="20"/>
      <c r="AA48" s="20">
        <v>1564.200618879737</v>
      </c>
      <c r="AB48" s="20">
        <v>80.38603624167315</v>
      </c>
      <c r="AC48" s="20"/>
      <c r="AD48" s="20">
        <v>98171.79370187511</v>
      </c>
      <c r="AE48" s="20">
        <v>1083.3647699769738</v>
      </c>
      <c r="AF48" s="105"/>
      <c r="AG48" s="20">
        <v>105598.68206201412</v>
      </c>
      <c r="AH48" s="20">
        <v>4492.680957846491</v>
      </c>
      <c r="AI48" s="105"/>
      <c r="AJ48" s="137"/>
      <c r="AK48" s="137"/>
      <c r="AL48" s="129"/>
    </row>
    <row r="49" spans="1:38" s="21" customFormat="1" ht="12.75" customHeight="1">
      <c r="A49" s="22" t="s">
        <v>38</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105"/>
      <c r="AG49" s="20"/>
      <c r="AH49" s="20"/>
      <c r="AI49" s="105"/>
      <c r="AJ49" s="130"/>
      <c r="AK49" s="129"/>
      <c r="AL49" s="129"/>
    </row>
    <row r="50" spans="1:38" s="21" customFormat="1" ht="12.75" customHeight="1">
      <c r="A50" s="22" t="s">
        <v>39</v>
      </c>
      <c r="B50" s="20">
        <v>14692.142279379581</v>
      </c>
      <c r="C50" s="20">
        <v>11059.902179488836</v>
      </c>
      <c r="D50" s="20"/>
      <c r="E50" s="20"/>
      <c r="F50" s="20">
        <v>2654.5633141234503</v>
      </c>
      <c r="G50" s="20">
        <v>666.7880663529078</v>
      </c>
      <c r="H50" s="20">
        <v>2817.0497554404765</v>
      </c>
      <c r="I50" s="20">
        <v>139.2775506274078</v>
      </c>
      <c r="J50" s="20">
        <v>13436.953865238866</v>
      </c>
      <c r="K50" s="20">
        <v>2997.6568803556547</v>
      </c>
      <c r="L50" s="20">
        <v>969.4492077374621</v>
      </c>
      <c r="M50" s="20">
        <v>636.3329598901001</v>
      </c>
      <c r="N50" s="20">
        <v>1101.9735328647907</v>
      </c>
      <c r="O50" s="20">
        <v>1057.9701772285378</v>
      </c>
      <c r="P50" s="20">
        <v>5914.649924195162</v>
      </c>
      <c r="Q50" s="20">
        <v>3480.3894682761693</v>
      </c>
      <c r="R50" s="20">
        <v>1516.107112247229</v>
      </c>
      <c r="S50" s="20">
        <v>1485.7849700022844</v>
      </c>
      <c r="T50" s="20">
        <v>4190.822473641555</v>
      </c>
      <c r="U50" s="20">
        <v>545.6127393298176</v>
      </c>
      <c r="V50" s="20">
        <v>11991.365571939368</v>
      </c>
      <c r="W50" s="20">
        <v>1778.0989194100894</v>
      </c>
      <c r="X50" s="20">
        <v>59285.07703680794</v>
      </c>
      <c r="Y50" s="20">
        <v>23847.813910961806</v>
      </c>
      <c r="Z50" s="20"/>
      <c r="AA50" s="20">
        <v>49902.83554973667</v>
      </c>
      <c r="AB50" s="20">
        <v>2564.5630737164474</v>
      </c>
      <c r="AC50" s="20"/>
      <c r="AD50" s="20">
        <v>2078381.3247788365</v>
      </c>
      <c r="AE50" s="20">
        <v>22935.76414302039</v>
      </c>
      <c r="AF50" s="105"/>
      <c r="AG50" s="20">
        <v>2187569.2373653813</v>
      </c>
      <c r="AH50" s="20">
        <v>49348.14112769865</v>
      </c>
      <c r="AI50" s="105"/>
      <c r="AJ50" s="105"/>
      <c r="AK50" s="138"/>
      <c r="AL50" s="129"/>
    </row>
    <row r="51" spans="1:38" ht="12.75" customHeight="1">
      <c r="A51" s="10"/>
      <c r="B51" s="19"/>
      <c r="C51" s="19"/>
      <c r="D51" s="19"/>
      <c r="E51" s="19"/>
      <c r="F51" s="19"/>
      <c r="G51" s="19"/>
      <c r="H51" s="19"/>
      <c r="I51" s="19"/>
      <c r="J51" s="19"/>
      <c r="K51" s="19"/>
      <c r="L51" s="19"/>
      <c r="M51" s="19"/>
      <c r="N51" s="19"/>
      <c r="O51" s="19"/>
      <c r="P51" s="19"/>
      <c r="Q51" s="19"/>
      <c r="R51" s="19"/>
      <c r="S51" s="19"/>
      <c r="T51" s="19"/>
      <c r="U51" s="19"/>
      <c r="V51" s="19"/>
      <c r="W51" s="19"/>
      <c r="X51" s="19"/>
      <c r="Y51" s="19"/>
      <c r="Z51" s="10"/>
      <c r="AA51" s="10"/>
      <c r="AB51" s="10"/>
      <c r="AC51" s="10"/>
      <c r="AD51" s="10"/>
      <c r="AE51" s="10"/>
      <c r="AF51" s="10"/>
      <c r="AG51" s="10"/>
      <c r="AH51" s="58"/>
      <c r="AI51" s="58"/>
      <c r="AJ51" s="10"/>
      <c r="AK51" s="120"/>
      <c r="AL51" s="120"/>
    </row>
    <row r="52" spans="1:38" ht="12.75" customHeight="1">
      <c r="A52" s="49" t="s">
        <v>200</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K52" s="26"/>
      <c r="AL52" s="26"/>
    </row>
    <row r="53" spans="2:35" ht="12.75" customHeight="1">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44" ht="12.75" customHeight="1">
      <c r="A54" s="49" t="s">
        <v>34</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35" ht="12.75" customHeight="1">
      <c r="A55" s="49" t="s">
        <v>251</v>
      </c>
      <c r="C55" s="33"/>
      <c r="G55" s="30"/>
      <c r="K55" s="30"/>
      <c r="O55" s="30"/>
      <c r="Q55" s="30"/>
      <c r="U55" s="30"/>
      <c r="W55" s="30"/>
      <c r="AE55" s="40"/>
      <c r="AF55" s="40"/>
      <c r="AH55" s="30"/>
      <c r="AI55" s="30"/>
    </row>
    <row r="56" spans="1:32" ht="12.75" customHeight="1">
      <c r="A56" s="49" t="s">
        <v>2</v>
      </c>
      <c r="C56" s="40"/>
      <c r="G56" s="40"/>
      <c r="I56" s="40"/>
      <c r="K56" s="40"/>
      <c r="M56" s="131"/>
      <c r="O56" s="40"/>
      <c r="Q56" s="40"/>
      <c r="U56" s="40"/>
      <c r="W56" s="40"/>
      <c r="Y56" s="26"/>
      <c r="Z56" s="26"/>
      <c r="AE56" s="40"/>
      <c r="AF56" s="40"/>
    </row>
    <row r="57" spans="1:35" ht="12.75" customHeight="1">
      <c r="A57" s="49"/>
      <c r="H57" s="37"/>
      <c r="Q57" s="26"/>
      <c r="U57" s="26"/>
      <c r="W57" s="26"/>
      <c r="AH57" s="26"/>
      <c r="AI57" s="26"/>
    </row>
    <row r="58" spans="1:26" ht="12.75" customHeight="1">
      <c r="A58" s="49"/>
      <c r="Q58" s="26"/>
      <c r="W58" s="26"/>
      <c r="Y58" s="26"/>
      <c r="Z58" s="26"/>
    </row>
    <row r="59" spans="17:35" ht="12.75" customHeight="1">
      <c r="Q59" s="26"/>
      <c r="W59" s="26"/>
      <c r="Y59" s="26"/>
      <c r="Z59" s="26"/>
      <c r="AH59" s="26"/>
      <c r="AI59" s="26"/>
    </row>
    <row r="60" ht="12.75" customHeight="1">
      <c r="Q60" s="26"/>
    </row>
  </sheetData>
  <sheetProtection/>
  <mergeCells count="20">
    <mergeCell ref="N7:O10"/>
    <mergeCell ref="B5:Y5"/>
    <mergeCell ref="AD5:AE10"/>
    <mergeCell ref="AG5:AH10"/>
    <mergeCell ref="AJ5:AK10"/>
    <mergeCell ref="P7:Q10"/>
    <mergeCell ref="R7:S10"/>
    <mergeCell ref="T7:U10"/>
    <mergeCell ref="V7:W10"/>
    <mergeCell ref="X7:Y10"/>
    <mergeCell ref="AA7:AB10"/>
    <mergeCell ref="AM5:AN10"/>
    <mergeCell ref="AP5:AQ10"/>
    <mergeCell ref="AS5:AS10"/>
    <mergeCell ref="B7:C10"/>
    <mergeCell ref="D7:E10"/>
    <mergeCell ref="F7:G10"/>
    <mergeCell ref="H7:I10"/>
    <mergeCell ref="J7:K10"/>
    <mergeCell ref="L7:M10"/>
  </mergeCells>
  <printOptions/>
  <pageMargins left="0.75" right="0.75" top="1" bottom="1" header="0.5" footer="0.5"/>
  <pageSetup fitToHeight="10" fitToWidth="1" horizontalDpi="600" verticalDpi="600" orientation="landscape" paperSize="8" scale="37" r:id="rId1"/>
  <rowBreaks count="1" manualBreakCount="1">
    <brk id="5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H39" sqref="H39"/>
    </sheetView>
  </sheetViews>
  <sheetFormatPr defaultColWidth="9.140625" defaultRowHeight="12.75"/>
  <cols>
    <col min="1" max="1" width="79.57421875" style="7" customWidth="1"/>
    <col min="2" max="2" width="14.57421875" style="7" customWidth="1"/>
    <col min="3" max="3" width="22.7109375" style="7" customWidth="1"/>
    <col min="4" max="4" width="15.140625" style="7" customWidth="1"/>
    <col min="5" max="9" width="14.57421875" style="7" customWidth="1"/>
    <col min="10" max="10" width="17.140625" style="7" customWidth="1"/>
    <col min="11" max="12" width="14.57421875" style="7" customWidth="1"/>
    <col min="13" max="14" width="1.57421875" style="7" customWidth="1"/>
    <col min="15" max="15" width="24.57421875" style="7" customWidth="1"/>
    <col min="16" max="16" width="1.57421875" style="7" customWidth="1"/>
    <col min="17" max="16384" width="9.140625" style="7" customWidth="1"/>
  </cols>
  <sheetData>
    <row r="1" ht="12.75">
      <c r="A1" s="69" t="s">
        <v>313</v>
      </c>
    </row>
    <row r="2" ht="12.75">
      <c r="A2" s="23" t="s">
        <v>31</v>
      </c>
    </row>
    <row r="5" spans="1:16" ht="12.75">
      <c r="A5" s="12"/>
      <c r="B5" s="170" t="s">
        <v>159</v>
      </c>
      <c r="C5" s="170"/>
      <c r="D5" s="170"/>
      <c r="E5" s="170"/>
      <c r="F5" s="170"/>
      <c r="G5" s="170"/>
      <c r="H5" s="170"/>
      <c r="I5" s="170"/>
      <c r="J5" s="170"/>
      <c r="K5" s="170"/>
      <c r="L5" s="170"/>
      <c r="M5" s="50"/>
      <c r="N5" s="50"/>
      <c r="O5" s="85" t="s">
        <v>24</v>
      </c>
      <c r="P5" s="72"/>
    </row>
    <row r="6" spans="1:16" ht="12.75">
      <c r="A6" s="12"/>
      <c r="B6" s="86"/>
      <c r="C6" s="9"/>
      <c r="D6" s="86"/>
      <c r="E6" s="86"/>
      <c r="F6" s="86"/>
      <c r="G6" s="86"/>
      <c r="H6" s="86"/>
      <c r="I6" s="86"/>
      <c r="J6" s="86"/>
      <c r="K6" s="86"/>
      <c r="L6" s="86"/>
      <c r="M6" s="86"/>
      <c r="N6" s="86"/>
      <c r="O6" s="9"/>
      <c r="P6" s="9"/>
    </row>
    <row r="7" spans="1:16" ht="12.75">
      <c r="A7" s="12"/>
      <c r="B7" s="9"/>
      <c r="C7" s="9" t="s">
        <v>303</v>
      </c>
      <c r="D7" s="86"/>
      <c r="E7" s="86"/>
      <c r="F7" s="86"/>
      <c r="G7" s="9"/>
      <c r="H7" s="9"/>
      <c r="I7" s="86"/>
      <c r="J7" s="9" t="s">
        <v>282</v>
      </c>
      <c r="K7" s="86"/>
      <c r="L7" s="86"/>
      <c r="M7" s="86"/>
      <c r="N7" s="86"/>
      <c r="P7" s="86"/>
    </row>
    <row r="8" spans="1:16" ht="12.75">
      <c r="A8" s="12"/>
      <c r="B8" s="9" t="s">
        <v>304</v>
      </c>
      <c r="C8" s="9" t="s">
        <v>268</v>
      </c>
      <c r="D8" s="9" t="s">
        <v>276</v>
      </c>
      <c r="E8" s="9" t="s">
        <v>277</v>
      </c>
      <c r="F8" s="9" t="s">
        <v>298</v>
      </c>
      <c r="G8" s="9" t="s">
        <v>279</v>
      </c>
      <c r="H8" s="9" t="s">
        <v>280</v>
      </c>
      <c r="I8" s="9" t="s">
        <v>281</v>
      </c>
      <c r="J8" s="9" t="s">
        <v>272</v>
      </c>
      <c r="L8" s="86" t="s">
        <v>284</v>
      </c>
      <c r="M8" s="86"/>
      <c r="N8" s="9"/>
      <c r="O8" s="9"/>
      <c r="P8" s="9"/>
    </row>
    <row r="9" spans="1:16" ht="12.75">
      <c r="A9" s="12"/>
      <c r="B9" s="75" t="s">
        <v>266</v>
      </c>
      <c r="C9" s="9" t="s">
        <v>269</v>
      </c>
      <c r="D9" s="9" t="s">
        <v>271</v>
      </c>
      <c r="E9" s="9" t="s">
        <v>35</v>
      </c>
      <c r="F9" s="9" t="s">
        <v>35</v>
      </c>
      <c r="G9" s="9" t="s">
        <v>5</v>
      </c>
      <c r="H9" s="9" t="s">
        <v>35</v>
      </c>
      <c r="I9" s="9" t="s">
        <v>26</v>
      </c>
      <c r="J9" s="9" t="s">
        <v>273</v>
      </c>
      <c r="K9" s="9" t="s">
        <v>283</v>
      </c>
      <c r="L9" s="9" t="s">
        <v>155</v>
      </c>
      <c r="M9" s="9"/>
      <c r="N9" s="9"/>
      <c r="O9" s="86" t="s">
        <v>285</v>
      </c>
      <c r="P9" s="9"/>
    </row>
    <row r="10" spans="1:16" ht="12.75">
      <c r="A10" s="12"/>
      <c r="B10" s="75" t="s">
        <v>267</v>
      </c>
      <c r="C10" s="9" t="s">
        <v>270</v>
      </c>
      <c r="D10" s="9" t="s">
        <v>231</v>
      </c>
      <c r="E10" s="9" t="s">
        <v>27</v>
      </c>
      <c r="F10" s="9" t="s">
        <v>27</v>
      </c>
      <c r="G10" s="9" t="s">
        <v>27</v>
      </c>
      <c r="H10" s="9" t="s">
        <v>27</v>
      </c>
      <c r="I10" s="9" t="s">
        <v>36</v>
      </c>
      <c r="J10" s="9" t="s">
        <v>231</v>
      </c>
      <c r="K10" s="9" t="s">
        <v>231</v>
      </c>
      <c r="L10" s="9" t="s">
        <v>231</v>
      </c>
      <c r="M10" s="9"/>
      <c r="N10" s="9"/>
      <c r="O10" s="9" t="s">
        <v>156</v>
      </c>
      <c r="P10" s="9"/>
    </row>
    <row r="11" spans="1:16" ht="12.75">
      <c r="A11" s="14" t="s">
        <v>32</v>
      </c>
      <c r="B11" s="25" t="s">
        <v>7</v>
      </c>
      <c r="C11" s="25" t="s">
        <v>8</v>
      </c>
      <c r="D11" s="25" t="s">
        <v>9</v>
      </c>
      <c r="E11" s="25" t="s">
        <v>10</v>
      </c>
      <c r="F11" s="13" t="s">
        <v>11</v>
      </c>
      <c r="G11" s="13" t="s">
        <v>12</v>
      </c>
      <c r="H11" s="13" t="s">
        <v>13</v>
      </c>
      <c r="I11" s="13" t="s">
        <v>14</v>
      </c>
      <c r="J11" s="13" t="s">
        <v>15</v>
      </c>
      <c r="K11" s="13" t="s">
        <v>16</v>
      </c>
      <c r="L11" s="13" t="s">
        <v>17</v>
      </c>
      <c r="M11" s="13"/>
      <c r="N11" s="13"/>
      <c r="O11" s="13" t="s">
        <v>19</v>
      </c>
      <c r="P11" s="13"/>
    </row>
    <row r="12" spans="1:16" ht="12.75">
      <c r="A12" s="10"/>
      <c r="B12" s="10"/>
      <c r="C12" s="10"/>
      <c r="D12" s="10"/>
      <c r="E12" s="10"/>
      <c r="F12" s="10"/>
      <c r="G12" s="10"/>
      <c r="H12" s="10"/>
      <c r="I12" s="10"/>
      <c r="J12" s="10"/>
      <c r="K12" s="10"/>
      <c r="L12" s="10"/>
      <c r="M12" s="10"/>
      <c r="N12" s="10"/>
      <c r="O12" s="10"/>
      <c r="P12" s="10"/>
    </row>
    <row r="13" spans="1:16" s="6" customFormat="1" ht="12.75">
      <c r="A13" s="12" t="s">
        <v>203</v>
      </c>
      <c r="B13" s="17">
        <v>37136.20728031152</v>
      </c>
      <c r="C13" s="17"/>
      <c r="D13" s="17">
        <v>16599.322892031767</v>
      </c>
      <c r="E13" s="17">
        <v>426.5308411047605</v>
      </c>
      <c r="F13" s="17">
        <v>16001.654295767952</v>
      </c>
      <c r="G13" s="17">
        <v>1872.54287158368</v>
      </c>
      <c r="H13" s="17">
        <v>19544.317846972863</v>
      </c>
      <c r="I13" s="17">
        <v>12240.63149628358</v>
      </c>
      <c r="J13" s="17">
        <v>16032.314999177246</v>
      </c>
      <c r="K13" s="17">
        <v>3396.81860049546</v>
      </c>
      <c r="L13" s="17">
        <v>7991.2238165793415</v>
      </c>
      <c r="M13" s="87"/>
      <c r="N13" s="87"/>
      <c r="O13" s="17">
        <v>11315.392951846248</v>
      </c>
      <c r="P13" s="87"/>
    </row>
    <row r="14" spans="1:16" s="6" customFormat="1" ht="12.75">
      <c r="A14" s="27" t="s">
        <v>128</v>
      </c>
      <c r="B14" s="17">
        <v>37136.20728031152</v>
      </c>
      <c r="C14" s="17"/>
      <c r="D14" s="17">
        <v>16599.322892031767</v>
      </c>
      <c r="E14" s="17">
        <v>426.5308411047605</v>
      </c>
      <c r="F14" s="17">
        <v>16001.654295767952</v>
      </c>
      <c r="G14" s="17">
        <v>1872.54287158368</v>
      </c>
      <c r="H14" s="17">
        <v>19544.317846972863</v>
      </c>
      <c r="I14" s="17">
        <v>12240.63149628358</v>
      </c>
      <c r="J14" s="17">
        <v>16032.314999177246</v>
      </c>
      <c r="K14" s="17">
        <v>3396.81860049546</v>
      </c>
      <c r="L14" s="17">
        <v>7991.2238165793415</v>
      </c>
      <c r="M14" s="87"/>
      <c r="N14" s="87"/>
      <c r="O14" s="17"/>
      <c r="P14" s="87"/>
    </row>
    <row r="15" spans="1:16" s="6" customFormat="1" ht="12.75">
      <c r="A15" s="28" t="s">
        <v>262</v>
      </c>
      <c r="B15" s="17">
        <v>24391.032398464355</v>
      </c>
      <c r="C15" s="17"/>
      <c r="D15" s="17"/>
      <c r="E15" s="17"/>
      <c r="F15" s="17"/>
      <c r="G15" s="17"/>
      <c r="H15" s="17"/>
      <c r="I15" s="17"/>
      <c r="J15" s="17"/>
      <c r="K15" s="17">
        <v>618.6145426758937</v>
      </c>
      <c r="L15" s="17">
        <v>456.438363902861</v>
      </c>
      <c r="M15" s="91"/>
      <c r="N15" s="87"/>
      <c r="O15" s="17"/>
      <c r="P15" s="87"/>
    </row>
    <row r="16" spans="1:16" ht="12.75">
      <c r="A16" s="31" t="s">
        <v>204</v>
      </c>
      <c r="B16" s="19">
        <v>24391.032398464355</v>
      </c>
      <c r="C16" s="19"/>
      <c r="D16" s="19"/>
      <c r="E16" s="19"/>
      <c r="F16" s="19"/>
      <c r="G16" s="19"/>
      <c r="H16" s="19"/>
      <c r="I16" s="19"/>
      <c r="J16" s="19"/>
      <c r="K16" s="19">
        <v>618.6145426758937</v>
      </c>
      <c r="L16" s="19">
        <v>456.438363902861</v>
      </c>
      <c r="M16" s="92"/>
      <c r="N16" s="58"/>
      <c r="O16" s="19"/>
      <c r="P16" s="45"/>
    </row>
    <row r="17" spans="1:16" ht="12.75">
      <c r="A17" s="31" t="s">
        <v>129</v>
      </c>
      <c r="B17" s="19"/>
      <c r="C17" s="19"/>
      <c r="D17" s="19"/>
      <c r="E17" s="19"/>
      <c r="F17" s="19"/>
      <c r="G17" s="19"/>
      <c r="H17" s="19"/>
      <c r="I17" s="19"/>
      <c r="J17" s="19"/>
      <c r="K17" s="19"/>
      <c r="L17" s="19"/>
      <c r="M17" s="8"/>
      <c r="N17" s="45"/>
      <c r="O17" s="19"/>
      <c r="P17" s="45"/>
    </row>
    <row r="18" spans="1:16" ht="12.75">
      <c r="A18" s="31" t="s">
        <v>154</v>
      </c>
      <c r="B18" s="19"/>
      <c r="C18" s="19"/>
      <c r="D18" s="19"/>
      <c r="E18" s="19"/>
      <c r="F18" s="19"/>
      <c r="G18" s="19"/>
      <c r="H18" s="19"/>
      <c r="I18" s="19"/>
      <c r="J18" s="19"/>
      <c r="K18" s="19"/>
      <c r="L18" s="19"/>
      <c r="M18" s="8"/>
      <c r="N18" s="45"/>
      <c r="O18" s="19"/>
      <c r="P18" s="45"/>
    </row>
    <row r="19" spans="1:16" s="6" customFormat="1" ht="12.75">
      <c r="A19" s="28" t="s">
        <v>297</v>
      </c>
      <c r="B19" s="17">
        <v>1781.4360035070558</v>
      </c>
      <c r="C19" s="17"/>
      <c r="D19" s="17">
        <v>16599.322892031767</v>
      </c>
      <c r="E19" s="17"/>
      <c r="F19" s="17"/>
      <c r="G19" s="17"/>
      <c r="H19" s="17"/>
      <c r="I19" s="17"/>
      <c r="J19" s="17"/>
      <c r="K19" s="17">
        <v>3.4881247759279495</v>
      </c>
      <c r="L19" s="17">
        <v>35.94883576400771</v>
      </c>
      <c r="M19" s="95"/>
      <c r="N19" s="87"/>
      <c r="O19" s="17"/>
      <c r="P19" s="87"/>
    </row>
    <row r="20" spans="1:16" s="6" customFormat="1" ht="12.75">
      <c r="A20" s="28" t="s">
        <v>130</v>
      </c>
      <c r="B20" s="18"/>
      <c r="C20" s="18"/>
      <c r="D20" s="18"/>
      <c r="E20" s="18">
        <v>426.5308411047605</v>
      </c>
      <c r="F20" s="18">
        <v>16001.654295767952</v>
      </c>
      <c r="G20" s="18">
        <v>1872.54287158368</v>
      </c>
      <c r="H20" s="18">
        <v>19544.317846972863</v>
      </c>
      <c r="I20" s="18">
        <v>12240.63149628358</v>
      </c>
      <c r="J20" s="18"/>
      <c r="K20" s="18"/>
      <c r="L20" s="18"/>
      <c r="M20" s="95"/>
      <c r="N20" s="87"/>
      <c r="O20" s="18"/>
      <c r="P20" s="87"/>
    </row>
    <row r="21" spans="1:16" ht="12.75">
      <c r="A21" s="31" t="s">
        <v>131</v>
      </c>
      <c r="B21" s="19"/>
      <c r="C21" s="19"/>
      <c r="D21" s="19"/>
      <c r="E21" s="19">
        <v>426.5308411047605</v>
      </c>
      <c r="F21" s="19"/>
      <c r="G21" s="19"/>
      <c r="H21" s="19"/>
      <c r="I21" s="19"/>
      <c r="J21" s="19"/>
      <c r="K21" s="19"/>
      <c r="L21" s="19"/>
      <c r="M21" s="8"/>
      <c r="N21" s="58"/>
      <c r="O21" s="19"/>
      <c r="P21" s="45"/>
    </row>
    <row r="22" spans="1:16" ht="12.75">
      <c r="A22" s="31" t="s">
        <v>132</v>
      </c>
      <c r="B22" s="19"/>
      <c r="C22" s="19"/>
      <c r="D22" s="19"/>
      <c r="E22" s="19"/>
      <c r="F22" s="19">
        <v>16001.654295767952</v>
      </c>
      <c r="G22" s="19"/>
      <c r="H22" s="19"/>
      <c r="I22" s="19"/>
      <c r="J22" s="19"/>
      <c r="K22" s="19"/>
      <c r="L22" s="19"/>
      <c r="M22" s="8"/>
      <c r="N22" s="58"/>
      <c r="O22" s="19"/>
      <c r="P22" s="45"/>
    </row>
    <row r="23" spans="1:16" ht="12.75">
      <c r="A23" s="31" t="s">
        <v>133</v>
      </c>
      <c r="B23" s="19"/>
      <c r="C23" s="19"/>
      <c r="D23" s="19"/>
      <c r="E23" s="19"/>
      <c r="F23" s="19"/>
      <c r="G23" s="19">
        <v>1872.54287158368</v>
      </c>
      <c r="H23" s="19"/>
      <c r="I23" s="19"/>
      <c r="J23" s="19"/>
      <c r="K23" s="19"/>
      <c r="L23" s="19"/>
      <c r="M23" s="8"/>
      <c r="N23" s="58"/>
      <c r="O23" s="19"/>
      <c r="P23" s="45"/>
    </row>
    <row r="24" spans="1:16" ht="12.75">
      <c r="A24" s="31" t="s">
        <v>134</v>
      </c>
      <c r="B24" s="19"/>
      <c r="C24" s="19"/>
      <c r="D24" s="19"/>
      <c r="E24" s="19"/>
      <c r="F24" s="19"/>
      <c r="G24" s="19"/>
      <c r="H24" s="19">
        <v>19544.317846972863</v>
      </c>
      <c r="I24" s="19"/>
      <c r="J24" s="19"/>
      <c r="K24" s="19"/>
      <c r="L24" s="19"/>
      <c r="M24" s="8"/>
      <c r="N24" s="58"/>
      <c r="O24" s="19"/>
      <c r="P24" s="45"/>
    </row>
    <row r="25" spans="1:16" ht="12.75">
      <c r="A25" s="31" t="s">
        <v>296</v>
      </c>
      <c r="B25" s="19"/>
      <c r="C25" s="19"/>
      <c r="D25" s="19"/>
      <c r="E25" s="19"/>
      <c r="F25" s="19"/>
      <c r="G25" s="19"/>
      <c r="H25" s="19"/>
      <c r="I25" s="19">
        <v>12240.63149628358</v>
      </c>
      <c r="J25" s="19"/>
      <c r="K25" s="19"/>
      <c r="L25" s="19"/>
      <c r="M25" s="8"/>
      <c r="N25" s="58"/>
      <c r="O25" s="19"/>
      <c r="P25" s="45"/>
    </row>
    <row r="26" spans="1:16" s="6" customFormat="1" ht="12.75">
      <c r="A26" s="28" t="s">
        <v>263</v>
      </c>
      <c r="B26" s="17"/>
      <c r="C26" s="17"/>
      <c r="D26" s="17"/>
      <c r="E26" s="17"/>
      <c r="F26" s="17"/>
      <c r="G26" s="17"/>
      <c r="H26" s="17"/>
      <c r="I26" s="17"/>
      <c r="J26" s="17">
        <v>16032.314999177246</v>
      </c>
      <c r="K26" s="17"/>
      <c r="L26" s="17"/>
      <c r="M26" s="95"/>
      <c r="N26" s="87"/>
      <c r="O26" s="17"/>
      <c r="P26" s="87"/>
    </row>
    <row r="27" spans="1:16" ht="12.75">
      <c r="A27" s="31" t="s">
        <v>135</v>
      </c>
      <c r="B27" s="19"/>
      <c r="C27" s="19"/>
      <c r="D27" s="19"/>
      <c r="E27" s="19"/>
      <c r="F27" s="19"/>
      <c r="G27" s="19"/>
      <c r="H27" s="19"/>
      <c r="I27" s="19"/>
      <c r="J27" s="19"/>
      <c r="K27" s="19"/>
      <c r="L27" s="19"/>
      <c r="M27" s="32"/>
      <c r="N27" s="58"/>
      <c r="O27" s="19"/>
      <c r="P27" s="45"/>
    </row>
    <row r="28" spans="1:16" ht="12.75">
      <c r="A28" s="31" t="s">
        <v>136</v>
      </c>
      <c r="B28" s="19"/>
      <c r="C28" s="19"/>
      <c r="D28" s="19"/>
      <c r="E28" s="19"/>
      <c r="F28" s="19"/>
      <c r="G28" s="19"/>
      <c r="H28" s="19"/>
      <c r="I28" s="19"/>
      <c r="J28" s="19"/>
      <c r="K28" s="19"/>
      <c r="L28" s="19"/>
      <c r="M28" s="8"/>
      <c r="N28" s="45"/>
      <c r="O28" s="19"/>
      <c r="P28" s="45"/>
    </row>
    <row r="29" spans="1:16" ht="12.75">
      <c r="A29" s="31" t="s">
        <v>137</v>
      </c>
      <c r="B29" s="19"/>
      <c r="C29" s="19"/>
      <c r="D29" s="19"/>
      <c r="E29" s="19"/>
      <c r="F29" s="19"/>
      <c r="G29" s="19"/>
      <c r="H29" s="19"/>
      <c r="I29" s="19"/>
      <c r="J29" s="19"/>
      <c r="K29" s="19"/>
      <c r="L29" s="19"/>
      <c r="M29" s="92"/>
      <c r="N29" s="45"/>
      <c r="O29" s="19"/>
      <c r="P29" s="45"/>
    </row>
    <row r="30" spans="1:16" s="6" customFormat="1" ht="12.75">
      <c r="A30" s="28" t="s">
        <v>138</v>
      </c>
      <c r="B30" s="17"/>
      <c r="C30" s="17"/>
      <c r="D30" s="17"/>
      <c r="E30" s="17"/>
      <c r="F30" s="17"/>
      <c r="G30" s="17"/>
      <c r="H30" s="17"/>
      <c r="I30" s="17"/>
      <c r="J30" s="17"/>
      <c r="K30" s="17">
        <v>2774.7159330436384</v>
      </c>
      <c r="L30" s="17"/>
      <c r="M30" s="96"/>
      <c r="N30" s="87"/>
      <c r="O30" s="17"/>
      <c r="P30" s="87"/>
    </row>
    <row r="31" spans="1:16" s="6" customFormat="1" ht="12.75">
      <c r="A31" s="28" t="s">
        <v>139</v>
      </c>
      <c r="B31" s="17">
        <v>10963.73887834011</v>
      </c>
      <c r="C31" s="17"/>
      <c r="D31" s="17"/>
      <c r="E31" s="17"/>
      <c r="F31" s="17"/>
      <c r="G31" s="17"/>
      <c r="H31" s="17"/>
      <c r="I31" s="17"/>
      <c r="J31" s="17"/>
      <c r="K31" s="17"/>
      <c r="L31" s="17">
        <v>7498.836616912473</v>
      </c>
      <c r="M31" s="76"/>
      <c r="N31" s="87"/>
      <c r="O31" s="17"/>
      <c r="P31" s="87"/>
    </row>
    <row r="32" spans="1:16" s="6" customFormat="1" ht="12.75">
      <c r="A32" s="27" t="s">
        <v>140</v>
      </c>
      <c r="B32" s="17"/>
      <c r="C32" s="17"/>
      <c r="D32" s="17"/>
      <c r="E32" s="17"/>
      <c r="F32" s="17"/>
      <c r="G32" s="17"/>
      <c r="H32" s="17"/>
      <c r="I32" s="17"/>
      <c r="J32" s="17"/>
      <c r="K32" s="17"/>
      <c r="L32" s="17"/>
      <c r="M32" s="95"/>
      <c r="N32" s="87"/>
      <c r="O32" s="17">
        <v>11315.392951846248</v>
      </c>
      <c r="P32" s="87"/>
    </row>
    <row r="33" spans="1:16" ht="12.75">
      <c r="A33" s="31" t="s">
        <v>248</v>
      </c>
      <c r="B33" s="19"/>
      <c r="C33" s="19"/>
      <c r="D33" s="19"/>
      <c r="E33" s="19"/>
      <c r="F33" s="19"/>
      <c r="G33" s="19"/>
      <c r="H33" s="19"/>
      <c r="I33" s="19"/>
      <c r="J33" s="19"/>
      <c r="K33" s="19"/>
      <c r="L33" s="19"/>
      <c r="M33" s="84"/>
      <c r="N33" s="58"/>
      <c r="O33" s="19">
        <v>7235.726287297285</v>
      </c>
      <c r="P33" s="58"/>
    </row>
    <row r="34" spans="1:16" ht="12.75">
      <c r="A34" s="31" t="s">
        <v>141</v>
      </c>
      <c r="B34" s="19"/>
      <c r="C34" s="19"/>
      <c r="D34" s="19"/>
      <c r="E34" s="19"/>
      <c r="F34" s="19"/>
      <c r="G34" s="19"/>
      <c r="H34" s="19"/>
      <c r="I34" s="19"/>
      <c r="J34" s="19"/>
      <c r="K34" s="19"/>
      <c r="L34" s="19"/>
      <c r="M34" s="84"/>
      <c r="N34" s="45"/>
      <c r="O34" s="19">
        <v>586.2985482408623</v>
      </c>
      <c r="P34" s="58"/>
    </row>
    <row r="35" spans="1:16" ht="12.75">
      <c r="A35" s="31" t="s">
        <v>142</v>
      </c>
      <c r="B35" s="19"/>
      <c r="C35" s="19"/>
      <c r="D35" s="19"/>
      <c r="E35" s="19"/>
      <c r="F35" s="19"/>
      <c r="G35" s="19"/>
      <c r="H35" s="19"/>
      <c r="I35" s="19"/>
      <c r="J35" s="19"/>
      <c r="K35" s="19"/>
      <c r="L35" s="19"/>
      <c r="M35" s="84"/>
      <c r="N35" s="45"/>
      <c r="O35" s="19">
        <v>146.7013982276264</v>
      </c>
      <c r="P35" s="58"/>
    </row>
    <row r="36" spans="1:16" ht="12.75">
      <c r="A36" s="31" t="s">
        <v>143</v>
      </c>
      <c r="B36" s="19"/>
      <c r="C36" s="19"/>
      <c r="D36" s="19"/>
      <c r="E36" s="19"/>
      <c r="F36" s="19"/>
      <c r="G36" s="19"/>
      <c r="H36" s="19"/>
      <c r="I36" s="19"/>
      <c r="J36" s="19"/>
      <c r="K36" s="19"/>
      <c r="L36" s="19"/>
      <c r="M36" s="84"/>
      <c r="N36" s="45"/>
      <c r="O36" s="19">
        <v>464.43574884480785</v>
      </c>
      <c r="P36" s="58"/>
    </row>
    <row r="37" spans="1:16" ht="12.75">
      <c r="A37" s="31" t="s">
        <v>121</v>
      </c>
      <c r="B37" s="19"/>
      <c r="C37" s="19"/>
      <c r="D37" s="19"/>
      <c r="E37" s="19"/>
      <c r="F37" s="19"/>
      <c r="G37" s="19"/>
      <c r="H37" s="19"/>
      <c r="I37" s="19"/>
      <c r="J37" s="19"/>
      <c r="K37" s="19"/>
      <c r="L37" s="19"/>
      <c r="M37" s="84"/>
      <c r="N37" s="45"/>
      <c r="O37" s="19">
        <v>2882.230969235667</v>
      </c>
      <c r="P37" s="58"/>
    </row>
    <row r="38" spans="1:16" ht="12.75">
      <c r="A38" s="10"/>
      <c r="B38" s="45"/>
      <c r="C38" s="77"/>
      <c r="D38" s="45"/>
      <c r="E38" s="45"/>
      <c r="F38" s="45"/>
      <c r="G38" s="45"/>
      <c r="H38" s="45"/>
      <c r="I38" s="45"/>
      <c r="J38" s="45"/>
      <c r="K38" s="45"/>
      <c r="L38" s="45"/>
      <c r="M38" s="45"/>
      <c r="N38" s="45"/>
      <c r="O38" s="45"/>
      <c r="P38" s="45"/>
    </row>
    <row r="39" spans="1:16" s="6" customFormat="1" ht="12.75">
      <c r="A39" s="12" t="s">
        <v>249</v>
      </c>
      <c r="B39" s="17">
        <v>1136.1585648524117</v>
      </c>
      <c r="C39" s="17"/>
      <c r="D39" s="17"/>
      <c r="E39" s="17"/>
      <c r="F39" s="17">
        <v>2569.482407707055</v>
      </c>
      <c r="G39" s="17">
        <v>1.293120978355186</v>
      </c>
      <c r="H39" s="17"/>
      <c r="I39" s="17">
        <v>0.8533766385397253</v>
      </c>
      <c r="J39" s="17"/>
      <c r="K39" s="17">
        <v>0.588097104656067</v>
      </c>
      <c r="L39" s="17">
        <v>4.001241887667794</v>
      </c>
      <c r="M39" s="95"/>
      <c r="N39" s="55"/>
      <c r="O39" s="17">
        <v>82.46023145561558</v>
      </c>
      <c r="P39" s="55"/>
    </row>
    <row r="40" spans="1:16" ht="12.75">
      <c r="A40" s="31"/>
      <c r="B40" s="19"/>
      <c r="C40" s="19"/>
      <c r="D40" s="19"/>
      <c r="E40" s="19"/>
      <c r="F40" s="19"/>
      <c r="G40" s="19"/>
      <c r="H40" s="19"/>
      <c r="I40" s="19"/>
      <c r="J40" s="19"/>
      <c r="K40" s="19"/>
      <c r="L40" s="19"/>
      <c r="M40" s="84"/>
      <c r="N40" s="45"/>
      <c r="O40" s="19"/>
      <c r="P40" s="58"/>
    </row>
    <row r="41" spans="1:16" s="6" customFormat="1" ht="12.75">
      <c r="A41" s="12" t="s">
        <v>202</v>
      </c>
      <c r="B41" s="17">
        <v>38272.365845163935</v>
      </c>
      <c r="C41" s="17"/>
      <c r="D41" s="17">
        <v>16599.322892031767</v>
      </c>
      <c r="E41" s="17">
        <v>426.5308411047605</v>
      </c>
      <c r="F41" s="17">
        <v>18571.136703475007</v>
      </c>
      <c r="G41" s="17">
        <v>1873.835992562035</v>
      </c>
      <c r="H41" s="17">
        <v>19544.317846972863</v>
      </c>
      <c r="I41" s="17">
        <v>12241.48487292212</v>
      </c>
      <c r="J41" s="17">
        <v>16032.314999177246</v>
      </c>
      <c r="K41" s="17">
        <v>3397.4066976001163</v>
      </c>
      <c r="L41" s="17">
        <v>7995.225058467009</v>
      </c>
      <c r="M41" s="95"/>
      <c r="N41" s="87"/>
      <c r="O41" s="17">
        <v>11397.853183301864</v>
      </c>
      <c r="P41" s="55"/>
    </row>
    <row r="42" spans="1:16" s="6" customFormat="1" ht="12.75">
      <c r="A42" s="12" t="s">
        <v>92</v>
      </c>
      <c r="B42" s="17">
        <v>50841.59292190091</v>
      </c>
      <c r="C42" s="17"/>
      <c r="D42" s="17">
        <v>66083.89653625802</v>
      </c>
      <c r="E42" s="17">
        <v>8627.0802165122</v>
      </c>
      <c r="F42" s="17">
        <v>83244.85325352894</v>
      </c>
      <c r="G42" s="17">
        <v>2854.777188868144</v>
      </c>
      <c r="H42" s="17">
        <v>20357.209918412165</v>
      </c>
      <c r="I42" s="17">
        <v>20803.44692329122</v>
      </c>
      <c r="J42" s="17">
        <v>16359.505101201272</v>
      </c>
      <c r="K42" s="17">
        <v>26095.300410125168</v>
      </c>
      <c r="L42" s="17">
        <v>53919.19732891785</v>
      </c>
      <c r="M42" s="95"/>
      <c r="N42" s="87"/>
      <c r="O42" s="17">
        <v>221786.39272150875</v>
      </c>
      <c r="P42" s="55"/>
    </row>
    <row r="43" spans="1:16" s="6" customFormat="1" ht="12.75">
      <c r="A43" s="12"/>
      <c r="B43" s="17"/>
      <c r="C43" s="17"/>
      <c r="D43" s="17"/>
      <c r="E43" s="17"/>
      <c r="F43" s="17"/>
      <c r="G43" s="17"/>
      <c r="H43" s="17"/>
      <c r="I43" s="17"/>
      <c r="J43" s="17"/>
      <c r="K43" s="17"/>
      <c r="L43" s="17"/>
      <c r="M43" s="95"/>
      <c r="N43" s="87"/>
      <c r="O43" s="17"/>
      <c r="P43" s="55"/>
    </row>
    <row r="44" spans="1:16" s="6" customFormat="1" ht="12.75">
      <c r="A44" s="12" t="s">
        <v>209</v>
      </c>
      <c r="B44" s="17">
        <f>0.752776686284301*100</f>
        <v>75.2776686284301</v>
      </c>
      <c r="C44" s="17"/>
      <c r="D44" s="17">
        <f>0.251185595312532*100</f>
        <v>25.118559531253197</v>
      </c>
      <c r="E44" s="17">
        <f>0.049440926756237*100</f>
        <v>4.9440926756237</v>
      </c>
      <c r="F44" s="17">
        <f>0.223090509234428*100</f>
        <v>22.3090509234428</v>
      </c>
      <c r="G44" s="17">
        <f>0.656386074496052*100</f>
        <v>65.6386074496052</v>
      </c>
      <c r="H44" s="17">
        <f>0.960068591192152*100</f>
        <v>96.0068591192152</v>
      </c>
      <c r="I44" s="17">
        <f>0.588435412557365*100</f>
        <v>58.8435412557365</v>
      </c>
      <c r="J44" s="17">
        <f>0.98*100</f>
        <v>98</v>
      </c>
      <c r="K44" s="17">
        <f>0.130192281529815*100</f>
        <v>13.0192281529815</v>
      </c>
      <c r="L44" s="17">
        <f>0.148281603854274*100</f>
        <v>14.828160385427399</v>
      </c>
      <c r="M44" s="95"/>
      <c r="N44" s="87"/>
      <c r="O44" s="17">
        <f>0.0513911292908481*100</f>
        <v>5.13911292908481</v>
      </c>
      <c r="P44" s="55"/>
    </row>
    <row r="45" spans="2:16" ht="12.75">
      <c r="B45" s="132"/>
      <c r="C45" s="17"/>
      <c r="D45" s="132"/>
      <c r="E45" s="132"/>
      <c r="F45" s="132"/>
      <c r="G45" s="132"/>
      <c r="H45" s="132"/>
      <c r="I45" s="132"/>
      <c r="J45" s="132"/>
      <c r="K45" s="132"/>
      <c r="L45" s="132"/>
      <c r="M45" s="17"/>
      <c r="N45" s="17"/>
      <c r="O45" s="132"/>
      <c r="P45" s="10"/>
    </row>
    <row r="46" spans="1:16" ht="12.75">
      <c r="A46" s="49" t="s">
        <v>200</v>
      </c>
      <c r="B46" s="10"/>
      <c r="C46" s="10"/>
      <c r="D46" s="10"/>
      <c r="E46" s="10"/>
      <c r="F46" s="10"/>
      <c r="G46" s="10"/>
      <c r="H46" s="10"/>
      <c r="I46" s="10"/>
      <c r="J46" s="10"/>
      <c r="K46" s="10"/>
      <c r="L46" s="10"/>
      <c r="M46" s="10"/>
      <c r="N46" s="10"/>
      <c r="O46" s="10"/>
      <c r="P46" s="10"/>
    </row>
    <row r="47" spans="1:16" ht="12.75">
      <c r="A47" s="49"/>
      <c r="B47" s="10"/>
      <c r="C47" s="10"/>
      <c r="D47" s="10"/>
      <c r="E47" s="10"/>
      <c r="F47" s="10"/>
      <c r="G47" s="10"/>
      <c r="H47" s="10"/>
      <c r="I47" s="10"/>
      <c r="J47" s="10"/>
      <c r="K47" s="10"/>
      <c r="L47" s="10"/>
      <c r="M47" s="10"/>
      <c r="N47" s="10"/>
      <c r="O47" s="10"/>
      <c r="P47" s="10"/>
    </row>
    <row r="48" spans="2:16" ht="12.75">
      <c r="B48" s="10"/>
      <c r="C48" s="10"/>
      <c r="D48" s="10"/>
      <c r="E48" s="10"/>
      <c r="F48" s="10"/>
      <c r="G48" s="10"/>
      <c r="H48" s="10"/>
      <c r="I48" s="10"/>
      <c r="J48" s="10"/>
      <c r="K48" s="10"/>
      <c r="L48" s="10"/>
      <c r="M48" s="10"/>
      <c r="N48" s="10"/>
      <c r="O48" s="10"/>
      <c r="P48" s="10"/>
    </row>
    <row r="49" spans="2:16" ht="12.75">
      <c r="B49" s="10"/>
      <c r="C49" s="10"/>
      <c r="D49" s="10"/>
      <c r="E49" s="10"/>
      <c r="F49" s="10"/>
      <c r="G49" s="10"/>
      <c r="H49" s="10"/>
      <c r="I49" s="10"/>
      <c r="J49" s="10"/>
      <c r="K49" s="10"/>
      <c r="L49" s="10"/>
      <c r="M49" s="10"/>
      <c r="N49" s="10"/>
      <c r="O49" s="10"/>
      <c r="P49" s="10"/>
    </row>
  </sheetData>
  <sheetProtection/>
  <mergeCells count="1">
    <mergeCell ref="B5:L5"/>
  </mergeCells>
  <printOptions/>
  <pageMargins left="0.75" right="0.75" top="1" bottom="1" header="0.5" footer="0.5"/>
  <pageSetup fitToHeight="10"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MariaanR</dc:creator>
  <cp:keywords/>
  <dc:description/>
  <cp:lastModifiedBy>Riaan Grobler</cp:lastModifiedBy>
  <cp:lastPrinted>2023-02-08T08:31:40Z</cp:lastPrinted>
  <dcterms:created xsi:type="dcterms:W3CDTF">2009-04-08T13:04:06Z</dcterms:created>
  <dcterms:modified xsi:type="dcterms:W3CDTF">2023-03-08T06:29:56Z</dcterms:modified>
  <cp:category/>
  <cp:version/>
  <cp:contentType/>
  <cp:contentStatus/>
</cp:coreProperties>
</file>